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ort-Zusammenfassung" sheetId="1" r:id="rId4"/>
    <sheet name="ÜBERSICH.XLS" sheetId="2" r:id="rId5"/>
    <sheet name="WOHFLÄ.XLS" sheetId="3" r:id="rId6"/>
    <sheet name="NUZFLÄ.XLS" sheetId="4" r:id="rId7"/>
    <sheet name="KUBUS.XLS" sheetId="5" r:id="rId8"/>
    <sheet name="BGFGF.XLS" sheetId="6" r:id="rId9"/>
    <sheet name="FENFAS.XLS" sheetId="7" r:id="rId10"/>
  </sheets>
</workbook>
</file>

<file path=xl/sharedStrings.xml><?xml version="1.0" encoding="utf-8"?>
<sst xmlns="http://schemas.openxmlformats.org/spreadsheetml/2006/main" uniqueCount="494">
  <si>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</si>
  <si>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</si>
  <si>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</si>
  <si>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</si>
  <si>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ÜBERSICH.XLS</t>
  </si>
  <si>
    <t>Tabelle 1</t>
  </si>
  <si>
    <t>Sebastian Kapretz</t>
  </si>
  <si>
    <r>
      <rPr>
        <u val="single"/>
        <sz val="10"/>
        <color indexed="11"/>
        <rFont val="Arial Narrow"/>
      </rPr>
      <t>buero@kapretz.de</t>
    </r>
  </si>
  <si>
    <t xml:space="preserve">         Architekt</t>
  </si>
  <si>
    <t>Knesebeckstr.  6/7</t>
  </si>
  <si>
    <t>10623           Berlin</t>
  </si>
  <si>
    <t>Telefon   31504530</t>
  </si>
  <si>
    <t>Facs        31504532</t>
  </si>
  <si>
    <t>Objekt: Voigtstraße 6, Rigaer Straße 67</t>
  </si>
  <si>
    <t>10247Berlin-Friedrichshain</t>
  </si>
  <si>
    <t>Grundstücksgröße:</t>
  </si>
  <si>
    <t>qm</t>
  </si>
  <si>
    <t>Projektierte Bebauung:</t>
  </si>
  <si>
    <t xml:space="preserve">Unterkellertes Wohn- Geschäftshaus, </t>
  </si>
  <si>
    <t>6 Geschosse + Dachgeschoß</t>
  </si>
  <si>
    <t>Berechnung BGF</t>
  </si>
  <si>
    <t>BGF</t>
  </si>
  <si>
    <t>nach §20  BauNVO</t>
  </si>
  <si>
    <t>EG</t>
  </si>
  <si>
    <t>1. OG</t>
  </si>
  <si>
    <t>2. OG</t>
  </si>
  <si>
    <t>3. OG</t>
  </si>
  <si>
    <t>4. OG</t>
  </si>
  <si>
    <t>5. OG</t>
  </si>
  <si>
    <t>DG</t>
  </si>
  <si>
    <t xml:space="preserve"> </t>
  </si>
  <si>
    <t>Summe:</t>
  </si>
  <si>
    <t>Überbauung:</t>
  </si>
  <si>
    <t>Rampe:</t>
  </si>
  <si>
    <t>Grundflächenzahl (GRZ):</t>
  </si>
  <si>
    <t>GR /Grundstücksgröße</t>
  </si>
  <si>
    <t>=</t>
  </si>
  <si>
    <t>Geschoßflächenzahl (GFZ):</t>
  </si>
  <si>
    <t>GF/Grundstücksgröße</t>
  </si>
  <si>
    <t>Wohnfläche WF (Wohnteil) / Nutzfläche NF (Gewerbeteil)</t>
  </si>
  <si>
    <t>WF</t>
  </si>
  <si>
    <t>NF</t>
  </si>
  <si>
    <t>Gewerbe</t>
  </si>
  <si>
    <t>1. OG und 2. OG</t>
  </si>
  <si>
    <t>12 Wohnungen</t>
  </si>
  <si>
    <t>3. OG und 4. OG</t>
  </si>
  <si>
    <t>5. OG und DG</t>
  </si>
  <si>
    <t>Berechnung der Wageneinstellplätze, WP</t>
  </si>
  <si>
    <t>(1/2 WP pro Wohnung)</t>
  </si>
  <si>
    <t>36 Wohnungen</t>
  </si>
  <si>
    <t>Gesamt</t>
  </si>
  <si>
    <t>18 WP</t>
  </si>
  <si>
    <t>Wohnungsschlüssel:</t>
  </si>
  <si>
    <t>Zimmer:</t>
  </si>
  <si>
    <t>.2 2/2</t>
  </si>
  <si>
    <t>.3 2/2</t>
  </si>
  <si>
    <t>WE</t>
  </si>
  <si>
    <t>1.+2.OG</t>
  </si>
  <si>
    <t>3.+4.OG</t>
  </si>
  <si>
    <t>5.OG+DG</t>
  </si>
  <si>
    <t>WE:</t>
  </si>
  <si>
    <t>Kubusberechnung:</t>
  </si>
  <si>
    <t>Wohnteil</t>
  </si>
  <si>
    <t>Gewerbeteil</t>
  </si>
  <si>
    <t>Tiefgarage / Rampe</t>
  </si>
  <si>
    <t>1.+2.</t>
  </si>
  <si>
    <t>3.+4.</t>
  </si>
  <si>
    <t>5.+ DG</t>
  </si>
  <si>
    <t>m³</t>
  </si>
  <si>
    <t>Dach</t>
  </si>
  <si>
    <t>Foyer</t>
  </si>
  <si>
    <t>Läden</t>
  </si>
  <si>
    <t>Bistro</t>
  </si>
  <si>
    <t>Keller</t>
  </si>
  <si>
    <t>Mieterk.</t>
  </si>
  <si>
    <t>Lager</t>
  </si>
  <si>
    <t>Tiefgarage</t>
  </si>
  <si>
    <t>Treppe</t>
  </si>
  <si>
    <t>Rampe</t>
  </si>
  <si>
    <t>Technik</t>
  </si>
  <si>
    <t xml:space="preserve"> +</t>
  </si>
  <si>
    <t xml:space="preserve"> =</t>
  </si>
  <si>
    <t>II. BV</t>
  </si>
  <si>
    <t>Umbauter Raum:</t>
  </si>
  <si>
    <t>DIN 277</t>
  </si>
  <si>
    <t>Brutto-Rauminhalt:</t>
  </si>
  <si>
    <t xml:space="preserve">R-Faktor: </t>
  </si>
  <si>
    <r>
      <rPr>
        <sz val="10"/>
        <color indexed="8"/>
        <rFont val="Arial Narrow"/>
      </rPr>
      <t>1.+2.</t>
    </r>
  </si>
  <si>
    <r>
      <rPr>
        <sz val="10"/>
        <color indexed="8"/>
        <rFont val="Arial Narrow"/>
      </rPr>
      <t>3.+4.</t>
    </r>
  </si>
  <si>
    <r>
      <rPr>
        <sz val="10"/>
        <color indexed="8"/>
        <rFont val="Arial Narrow"/>
      </rPr>
      <t>5.+ DG</t>
    </r>
  </si>
  <si>
    <t>Berechnung des R-Faktors</t>
  </si>
  <si>
    <t>Wohnteil (m3)</t>
  </si>
  <si>
    <t>Gewerbeteil (m3)</t>
  </si>
  <si>
    <t>a</t>
  </si>
  <si>
    <t>b</t>
  </si>
  <si>
    <t>c</t>
  </si>
  <si>
    <t>Summe</t>
  </si>
  <si>
    <t>R-Faktor:</t>
  </si>
  <si>
    <t>(Wohnteil)</t>
  </si>
  <si>
    <t>R-Faktor</t>
  </si>
  <si>
    <t>(Gewerbe)</t>
  </si>
  <si>
    <t>(Gesamt)</t>
  </si>
  <si>
    <t>03.07.09/ Kapretz</t>
  </si>
  <si>
    <t>WOHFLÄ.XLS</t>
  </si>
  <si>
    <t>Zusammenstellung der Wohnflächen</t>
  </si>
  <si>
    <t>Datum:</t>
  </si>
  <si>
    <t>1+2. Obergeschoß:</t>
  </si>
  <si>
    <t>Wohnungs Nr.</t>
  </si>
  <si>
    <t>Zimmer</t>
  </si>
  <si>
    <t>Wohnfläche</t>
  </si>
  <si>
    <t>4 1 /2</t>
  </si>
  <si>
    <t>1 1 /2</t>
  </si>
  <si>
    <t>3.+4. Obergeschoß:</t>
  </si>
  <si>
    <r>
      <rPr>
        <sz val="8"/>
        <color indexed="8"/>
        <rFont val="Arial Narrow"/>
      </rPr>
      <t>Wohnungs Nr.</t>
    </r>
  </si>
  <si>
    <r>
      <rPr>
        <sz val="8"/>
        <color indexed="8"/>
        <rFont val="Arial Narrow"/>
      </rPr>
      <t>Wohnfläche</t>
    </r>
  </si>
  <si>
    <t>5.+ Dachgeschoß:</t>
  </si>
  <si>
    <r>
      <rPr>
        <sz val="8"/>
        <color indexed="8"/>
        <rFont val="Arial Narrow"/>
      </rPr>
      <t>2 2 /2</t>
    </r>
  </si>
  <si>
    <r>
      <rPr>
        <sz val="8"/>
        <color indexed="8"/>
        <rFont val="Arial Narrow"/>
      </rPr>
      <t>3  2 /2</t>
    </r>
  </si>
  <si>
    <r>
      <rPr>
        <sz val="8"/>
        <color indexed="8"/>
        <rFont val="Arial Narrow"/>
      </rPr>
      <t>1 1 /2</t>
    </r>
  </si>
  <si>
    <t>Gesamtwohnfläche</t>
  </si>
  <si>
    <t>Wohnflächenberechnung</t>
  </si>
  <si>
    <t>Geschoß:</t>
  </si>
  <si>
    <t>Wohnung:</t>
  </si>
  <si>
    <t>unten:</t>
  </si>
  <si>
    <t>Wohnen</t>
  </si>
  <si>
    <t>x</t>
  </si>
  <si>
    <t>(4,60 = 2,40+0,10+2,10)</t>
  </si>
  <si>
    <t>Treppe (siehe Anlage 1)</t>
  </si>
  <si>
    <t>Küche</t>
  </si>
  <si>
    <t>Flur</t>
  </si>
  <si>
    <t>(2,30 = 0,25 + 0,10 + 1,95)</t>
  </si>
  <si>
    <t>WC</t>
  </si>
  <si>
    <t>oben:</t>
  </si>
  <si>
    <t>Kind1</t>
  </si>
  <si>
    <t>Kind2</t>
  </si>
  <si>
    <t>Bad</t>
  </si>
  <si>
    <t>Eltern</t>
  </si>
  <si>
    <t>Abst.</t>
  </si>
  <si>
    <t>(3,59 = 1,00 + 1,00 + 1,59)</t>
  </si>
  <si>
    <t>Putz</t>
  </si>
  <si>
    <t>Balkon</t>
  </si>
  <si>
    <t>/2 =</t>
  </si>
  <si>
    <t>(0,84 = 0,32 + 0,52)</t>
  </si>
  <si>
    <t>Austritt</t>
  </si>
  <si>
    <r>
      <rPr>
        <sz val="8"/>
        <color indexed="8"/>
        <rFont val="Arial Narrow"/>
      </rPr>
      <t>1.+2.OG</t>
    </r>
  </si>
  <si>
    <t>Treppe (siehe Anlage)</t>
  </si>
  <si>
    <t>(3,40 = 2,50+2,42-1,52)</t>
  </si>
  <si>
    <t>(siehe Anlage 1)</t>
  </si>
  <si>
    <t>WC/Dusche</t>
  </si>
  <si>
    <t>Kind 2</t>
  </si>
  <si>
    <t>(4,76 = 3,16+1,60)</t>
  </si>
  <si>
    <t>(0,39 = 2,68-2,29)</t>
  </si>
  <si>
    <t>Kind 3</t>
  </si>
  <si>
    <t>Schacht</t>
  </si>
  <si>
    <t>Flur/Abst.</t>
  </si>
  <si>
    <t>(3,95 = 2,85+1,10)</t>
  </si>
  <si>
    <t xml:space="preserve">Putz </t>
  </si>
  <si>
    <t>(1,35 = 2,45-1,10)</t>
  </si>
  <si>
    <t>Kind 1</t>
  </si>
  <si>
    <t>(0,39 = 2,68-2,29))</t>
  </si>
  <si>
    <t>Scha.</t>
  </si>
  <si>
    <t>pauschale Mehrwohnfläche (siehe Anlage 2)=</t>
  </si>
  <si>
    <t xml:space="preserve"> /2 =</t>
  </si>
  <si>
    <t>(3,14 = 1,84+1,30)</t>
  </si>
  <si>
    <t>(4,91 = 2,30+0,20+2,42)</t>
  </si>
  <si>
    <t>(siehe Anlage1)</t>
  </si>
  <si>
    <t>Schlafen</t>
  </si>
  <si>
    <t>Wintergarten</t>
  </si>
  <si>
    <t>(4,70 = 1,30+1,56+1,84)</t>
  </si>
  <si>
    <t>(3,69 = 2,83+1,10-0,24)</t>
  </si>
  <si>
    <t>(0,68 = 3,08-2,30-0,10)</t>
  </si>
  <si>
    <t>(0,38 = 1,60+0,10-1,00-0,32)</t>
  </si>
  <si>
    <t xml:space="preserve"> =  </t>
  </si>
  <si>
    <t>(1,24 = 1,00+0,24)</t>
  </si>
  <si>
    <t xml:space="preserve"> /2=</t>
  </si>
  <si>
    <t>(-0,62 = 1,94+0,10-1,10-0,32)</t>
  </si>
  <si>
    <t>(3,12 = 2,32+0,80)</t>
  </si>
  <si>
    <t>(2,57 = 2,37+0,10+0,10)</t>
  </si>
  <si>
    <t>(1,38 = 0,24+1,00+0,24-0,10)</t>
  </si>
  <si>
    <t>(3,12 = 4,68-1,56)</t>
  </si>
  <si>
    <t>(2,30 = 2,00+0,30)</t>
  </si>
  <si>
    <t>(0,84 = 1,94-1,10)</t>
  </si>
  <si>
    <t>(4,64 = 2,24+0,10+2,30)</t>
  </si>
  <si>
    <t>Trep.</t>
  </si>
  <si>
    <t>Balk.</t>
  </si>
  <si>
    <t>(2,50 = 2,30+0,10)</t>
  </si>
  <si>
    <t>Nisch.</t>
  </si>
  <si>
    <t>Abst./Flur</t>
  </si>
  <si>
    <t>(4,96 = 4,86+0,10)</t>
  </si>
  <si>
    <t>(4,38 = 2,85+0,10+1,43)</t>
  </si>
  <si>
    <t>/2=</t>
  </si>
  <si>
    <t>Toil.</t>
  </si>
  <si>
    <t>Kind</t>
  </si>
  <si>
    <t>(4,96 = 5,06-0,10)</t>
  </si>
  <si>
    <t>(2,54 = 2,30+0,24)</t>
  </si>
  <si>
    <t>(2,84 = 3,08-0,24)</t>
  </si>
  <si>
    <t>(-0,68 = 0,32+2,40-1,90-0,10)</t>
  </si>
  <si>
    <t>(-1,24 = 1,00+0,24)</t>
  </si>
  <si>
    <t>(2,81 = 2,71+0,10)</t>
  </si>
  <si>
    <t>1.+2 .OG</t>
  </si>
  <si>
    <t>(2,81 = 1,00+0,10+1,61+0,10)</t>
  </si>
  <si>
    <t>(2,40 = 2,30+0,10)</t>
  </si>
  <si>
    <t>(0,84= 1,94-1,10)</t>
  </si>
  <si>
    <t>5,86 = 4,86+1,00)</t>
  </si>
  <si>
    <t>(1,50 = 2,40-0,90)</t>
  </si>
  <si>
    <t>(3,59 = 1,00+1,00+1,59)</t>
  </si>
  <si>
    <t>(4,32 = 3,20+1,12)</t>
  </si>
  <si>
    <t xml:space="preserve">  =</t>
  </si>
  <si>
    <t>(2,59 = 1,00+1,59)</t>
  </si>
  <si>
    <t>(2,64 = 2,40+0,24)</t>
  </si>
  <si>
    <r>
      <rPr>
        <sz val="8"/>
        <color indexed="8"/>
        <rFont val="Arial Narrow"/>
      </rPr>
      <t>3.+4.OG</t>
    </r>
  </si>
  <si>
    <t>(6,96 = 5,86+1,10)</t>
  </si>
  <si>
    <t>(2,08 = 2,40+0,10+0,10+2,31-1,31-0,10-1,42)</t>
  </si>
  <si>
    <t>32-1,32-0,10-1,42</t>
  </si>
  <si>
    <t>(3,95 = 2,85+0,10+1,00)</t>
  </si>
  <si>
    <t>(1,82= 1,72+0,10)</t>
  </si>
  <si>
    <t>(3,26 = 3,16+0,10)</t>
  </si>
  <si>
    <t>(2,02 = 1,00+1,02)</t>
  </si>
  <si>
    <t>(1,60 = 1,50+0,10)</t>
  </si>
  <si>
    <t xml:space="preserve"> = </t>
  </si>
  <si>
    <t>32-1,32)</t>
  </si>
  <si>
    <t>(1,82 = 1,71+0,10)</t>
  </si>
  <si>
    <t>1,72+0,10)</t>
  </si>
  <si>
    <t>pauschale s. Anlage 2</t>
  </si>
  <si>
    <t>3.+4. OG</t>
  </si>
  <si>
    <t>im 4. OG, wie Wohnung-Nr. 104 im 2.OG</t>
  </si>
  <si>
    <t>(oben)</t>
  </si>
  <si>
    <t>unten</t>
  </si>
  <si>
    <t>oben</t>
  </si>
  <si>
    <t>pauschale Mehrwohnfläche</t>
  </si>
  <si>
    <t>pauschale Mehrwohnfläche s. Anlage 2</t>
  </si>
  <si>
    <t>1  1 /2</t>
  </si>
  <si>
    <t>Wohnen+Küche</t>
  </si>
  <si>
    <t>(4,67 = 4,07+0,60)</t>
  </si>
  <si>
    <t>4,08+0,60)</t>
  </si>
  <si>
    <t>(3,29=4,69-</t>
  </si>
  <si>
    <t>1,30-0,10)</t>
  </si>
  <si>
    <t>/2  =</t>
  </si>
  <si>
    <t>(1,35 = 2,35-1,00)</t>
  </si>
  <si>
    <t>(2,78 = 2,30+0,24+0,24)</t>
  </si>
  <si>
    <t>im 4. OG, wie Wohnung-Nr. 106 im 2.OG (oben)</t>
  </si>
  <si>
    <t>(2,00 = 1,00+1,00)</t>
  </si>
  <si>
    <t>wie Wohnung-Nr. 107</t>
  </si>
  <si>
    <t>(0,62 = 1,94+0,10-1,10-0,32)</t>
  </si>
  <si>
    <t>(2,86 = 1,84+1,02)</t>
  </si>
  <si>
    <t>(2,95 = 2,85+0,10)</t>
  </si>
  <si>
    <t>(5,00 = 4,00+1,00)</t>
  </si>
  <si>
    <t>Nische</t>
  </si>
  <si>
    <t>(1,82 = 1,72+0,10)</t>
  </si>
  <si>
    <t>(4,38 = 1,43+0,10+2,85)</t>
  </si>
  <si>
    <t xml:space="preserve">Treppe </t>
  </si>
  <si>
    <t>(2,10 = 1,54+0,56)</t>
  </si>
  <si>
    <t>(-0,68 = 0,32+2,40-1,94-0,10)</t>
  </si>
  <si>
    <t>(1,38 = 2,85+0,10-1,57)</t>
  </si>
  <si>
    <t>(2,86 = 1,56+1,30)</t>
  </si>
  <si>
    <t>wie Wohnung-Nr. 111</t>
  </si>
  <si>
    <t>(5,55 = 1,74+3,64+0,17)</t>
  </si>
  <si>
    <t>5.+ Dachgeschoß</t>
  </si>
  <si>
    <t>2 2 /2</t>
  </si>
  <si>
    <t>(5,86 = 4,86+1,00)</t>
  </si>
  <si>
    <t>(3,59 = 2,00+0,10+1,49)</t>
  </si>
  <si>
    <t>(4,32 = 3,10+0,10+1,12)</t>
  </si>
  <si>
    <t>(2,59 = 1,00+0,10+1,49)</t>
  </si>
  <si>
    <t>Terrasse</t>
  </si>
  <si>
    <t>(4,20 = 3,96+0,24)</t>
  </si>
  <si>
    <r>
      <rPr>
        <sz val="8"/>
        <color indexed="8"/>
        <rFont val="Arial Narrow"/>
      </rPr>
      <t>5.+ Dachgeschoß</t>
    </r>
  </si>
  <si>
    <t>3  2 /2</t>
  </si>
  <si>
    <t>wie Wohnung-Nr. 302</t>
  </si>
  <si>
    <t>(1,82 =1,72 +0,10)</t>
  </si>
  <si>
    <t>(2,78 = 2,68+0,10)</t>
  </si>
  <si>
    <t>(2,00 =1,00+1,00)</t>
  </si>
  <si>
    <t>(1,20 = 1,10+0,10)</t>
  </si>
  <si>
    <t>(2,19 = 1,95+0,24)</t>
  </si>
  <si>
    <t>wie Wohnung-Nr. 303</t>
  </si>
  <si>
    <t>(3,12 = 0,80+2,32)</t>
  </si>
  <si>
    <t>/2</t>
  </si>
  <si>
    <t>wie Wohnung-Nr. 305</t>
  </si>
  <si>
    <t>40.40</t>
  </si>
  <si>
    <t>(1,10 = 1,00+0,10)</t>
  </si>
  <si>
    <t>5.OG</t>
  </si>
  <si>
    <t>wie Wohnung Nr.107</t>
  </si>
  <si>
    <t>5.+6.OG</t>
  </si>
  <si>
    <t xml:space="preserve"> -Abst.</t>
  </si>
  <si>
    <t>(182 = 1,72+0,10)</t>
  </si>
  <si>
    <t xml:space="preserve"> -Treppe (siehe Anlage 1)</t>
  </si>
  <si>
    <t>(5,62 = 4,62+1,00)</t>
  </si>
  <si>
    <t>(1,04 = 1,84-0,80)</t>
  </si>
  <si>
    <t>Abst</t>
  </si>
  <si>
    <t>(1,24 = 3,89+1,10-3,75)</t>
  </si>
  <si>
    <t>Geschoss:</t>
  </si>
  <si>
    <t>(1,48 = 0,24+1,00+0,24)</t>
  </si>
  <si>
    <t>(2,57 = 1,57+1,00)</t>
  </si>
  <si>
    <t>NUZFLÄ.XLS</t>
  </si>
  <si>
    <t>Zusammenstellung der Nutzflächen</t>
  </si>
  <si>
    <t>Erdgeschoß:</t>
  </si>
  <si>
    <t>Nutzung</t>
  </si>
  <si>
    <t>Nutzfläche</t>
  </si>
  <si>
    <t>Laden (klein)</t>
  </si>
  <si>
    <t>Laden (groß)</t>
  </si>
  <si>
    <t>Gesamtnutzfläche</t>
  </si>
  <si>
    <t>Nutzflächenberechnung</t>
  </si>
  <si>
    <t>Laden</t>
  </si>
  <si>
    <t>4,72 = (4,68 + 4,75)/2</t>
  </si>
  <si>
    <t xml:space="preserve"> x5=</t>
  </si>
  <si>
    <t>Fläche A</t>
  </si>
  <si>
    <t>x PI x</t>
  </si>
  <si>
    <t xml:space="preserve"> /360=</t>
  </si>
  <si>
    <t>Fläche B</t>
  </si>
  <si>
    <t xml:space="preserve">x PI x </t>
  </si>
  <si>
    <t>Fläche C</t>
  </si>
  <si>
    <t>Fläche D</t>
  </si>
  <si>
    <t xml:space="preserve"> x2=</t>
  </si>
  <si>
    <t xml:space="preserve"> x3=</t>
  </si>
  <si>
    <t>Fläche E</t>
  </si>
  <si>
    <t>Bistrozwischensumme:</t>
  </si>
  <si>
    <t>D-WC</t>
  </si>
  <si>
    <t>H-WC</t>
  </si>
  <si>
    <t>KUBUS.XLS</t>
  </si>
  <si>
    <t>Kubusberechnung: Zusammenstellung des umbauten Raumes</t>
  </si>
  <si>
    <t>Wohnteil:</t>
  </si>
  <si>
    <t>5.+DG</t>
  </si>
  <si>
    <t>Kellergeschoß</t>
  </si>
  <si>
    <t>Mieterkeller</t>
  </si>
  <si>
    <t>Treppenhausanteil</t>
  </si>
  <si>
    <t>Erdgeschoß</t>
  </si>
  <si>
    <t>Foyeranteil</t>
  </si>
  <si>
    <t>1. Obergeschoß</t>
  </si>
  <si>
    <t>2. Obergeschoß</t>
  </si>
  <si>
    <t>3. Obergeschoß</t>
  </si>
  <si>
    <t>4. Obergeschoß</t>
  </si>
  <si>
    <t>5. Obergeschoß</t>
  </si>
  <si>
    <t>Dachgeschoß</t>
  </si>
  <si>
    <r>
      <rPr>
        <sz val="10"/>
        <color indexed="8"/>
        <rFont val="Arial Narrow"/>
      </rPr>
      <t>m</t>
    </r>
    <r>
      <rPr>
        <vertAlign val="superscript"/>
        <sz val="10"/>
        <color indexed="8"/>
        <rFont val="Arial Narrow"/>
      </rPr>
      <t>3</t>
    </r>
  </si>
  <si>
    <t>Gewerbeteil:</t>
  </si>
  <si>
    <t>Tiefgarage/Durchfahrt/Rampe:</t>
  </si>
  <si>
    <t>Kubusberechnung: Zusammenstellung der Brutto-Rauminhalte</t>
  </si>
  <si>
    <t>Treppenhaus</t>
  </si>
  <si>
    <t>Müllraum</t>
  </si>
  <si>
    <t>Durchfahrt</t>
  </si>
  <si>
    <t>DIN 277 Brutto-Rauminhalt:</t>
  </si>
  <si>
    <t>a) = Brutto-Rauminhalt von allseitig umschlossenen und überdeckten Bauwerken/Teilen von Bauwerken</t>
  </si>
  <si>
    <t xml:space="preserve">b) = Brutto-Rauminhalt von nicht allseitig in voller Höhe umschlossenen, jedoch überdeckten Bauwerken/Teilen </t>
  </si>
  <si>
    <t>von Bauwerken.</t>
  </si>
  <si>
    <t>c) = Brutto-Rauminhalt von Bauwerken/Teilen von Bauwerken, die von Bauteilen umschlossen,</t>
  </si>
  <si>
    <t>jedoch nicht überdeckt sind.</t>
  </si>
  <si>
    <t>Kubusberechnung</t>
  </si>
  <si>
    <t>(12,84 = 13,00-0,08-0,08)</t>
  </si>
  <si>
    <t xml:space="preserve"> /</t>
  </si>
  <si>
    <t>1.+2. OG</t>
  </si>
  <si>
    <t>5. OG+ DG</t>
  </si>
  <si>
    <t>Treppenhaus+Schleuse</t>
  </si>
  <si>
    <t>(6,98 = 0,24+6,50+0,24))</t>
  </si>
  <si>
    <t>(4,34 = 4,10+0,24)</t>
  </si>
  <si>
    <t>(1,67 = 1,43+0,24)</t>
  </si>
  <si>
    <t>(3,16 = 17,84+5,24-19,92)</t>
  </si>
  <si>
    <t>Treppenhausanteile :</t>
  </si>
  <si>
    <t>für Gewerbe</t>
  </si>
  <si>
    <t>für Wohnen</t>
  </si>
  <si>
    <t xml:space="preserve"> -</t>
  </si>
  <si>
    <t>(8,88 = 8,64+0,24)</t>
  </si>
  <si>
    <t>Lager (nur Gewerbe)</t>
  </si>
  <si>
    <t>(10,08 = 0,24x3+4,68x2)</t>
  </si>
  <si>
    <t xml:space="preserve"> - Abrundung</t>
  </si>
  <si>
    <t>ca.</t>
  </si>
  <si>
    <t>(3,14 = 2,80+0,68/2)</t>
  </si>
  <si>
    <t>(3,64 = 3,30+0,68/2)</t>
  </si>
  <si>
    <t>14,76 = (3x4,68+2x0,24+0,20+14,80):2</t>
  </si>
  <si>
    <t>(11,76 = 0,24+5,00+6,52)</t>
  </si>
  <si>
    <t>(4,92 = 4,68+0,24)</t>
  </si>
  <si>
    <t>(10,64 = 0,24+10,40)</t>
  </si>
  <si>
    <t>(6,98 = 0,24+6,50+0,24)</t>
  </si>
  <si>
    <t>(3,24 = 3,00+0,24)</t>
  </si>
  <si>
    <t>(2,03 = (0,26+2,30+0,50+1,00)/2</t>
  </si>
  <si>
    <t>(9,84 = 9,60+0,24)</t>
  </si>
  <si>
    <t>Rundung</t>
  </si>
  <si>
    <t>Laden 1</t>
  </si>
  <si>
    <t>4,92= (4,68+0,20+4,75+0,20):2</t>
  </si>
  <si>
    <t>Laden 2</t>
  </si>
  <si>
    <t>(14,28 = 15,38-1,10)</t>
  </si>
  <si>
    <t>(13,06 = 12,82+0,24)</t>
  </si>
  <si>
    <t>(14,28= 15,38-1,10)</t>
  </si>
  <si>
    <t>(9,06 = 0,24+8,72+0,10)</t>
  </si>
  <si>
    <t>(7,14 = 2,80+0,10+4,14+0,10)</t>
  </si>
  <si>
    <t>9,78 x</t>
  </si>
  <si>
    <t>(9,78 = 9,60+0,18)</t>
  </si>
  <si>
    <t>(4,86 = 4,68+0,18)</t>
  </si>
  <si>
    <t>Durchfah.</t>
  </si>
  <si>
    <t>Müllraumanteile:</t>
  </si>
  <si>
    <t>a) allseitig umschlossen und überdeckt:</t>
  </si>
  <si>
    <t>Nord/Süd</t>
  </si>
  <si>
    <t xml:space="preserve">Balkone </t>
  </si>
  <si>
    <t>Ost/West</t>
  </si>
  <si>
    <t>x 0,5</t>
  </si>
  <si>
    <t>0,07= (4,75-4,68)</t>
  </si>
  <si>
    <t>Balkone</t>
  </si>
  <si>
    <t>(2,72 = 2,40+0,32)</t>
  </si>
  <si>
    <t>Überlap.</t>
  </si>
  <si>
    <t>(0,40 = 15,38-14,98)</t>
  </si>
  <si>
    <t>(7,14=6,50+0,32+0,32)</t>
  </si>
  <si>
    <t>Luftraum</t>
  </si>
  <si>
    <t>4,02/2</t>
  </si>
  <si>
    <t>Winterg.</t>
  </si>
  <si>
    <t>2,30qm</t>
  </si>
  <si>
    <t>10% Glas</t>
  </si>
  <si>
    <t>b) nicht allseitig in voller Höhe umschlossen, jedoch überdeckt</t>
  </si>
  <si>
    <t>(2,86 = siehe 2.OG)</t>
  </si>
  <si>
    <t>(10,24 = siehe 2.OG)</t>
  </si>
  <si>
    <t>(0,60 = 1,60-1,00)</t>
  </si>
  <si>
    <t>(2,50 = 2,30+0,10+0,10)</t>
  </si>
  <si>
    <t>(5,51 = 2,71+0,10+2,70)</t>
  </si>
  <si>
    <t>c) allseitig umschlossen, jedoch nicht überdeckt:</t>
  </si>
  <si>
    <t>(4,52 = siehe 2.OG)</t>
  </si>
  <si>
    <t>(4,20 = siehe 2.OG)</t>
  </si>
  <si>
    <t>(5,00 = 0,10+2,28+0,24+2,28+0,10)</t>
  </si>
  <si>
    <t>(2,62 = 2,30+0,32)</t>
  </si>
  <si>
    <t>(0,05= 4,73-4,68)</t>
  </si>
  <si>
    <t>(0,10+2,28+0,32)</t>
  </si>
  <si>
    <t>(1,94-1,10)</t>
  </si>
  <si>
    <t>Trep.haus</t>
  </si>
  <si>
    <t>(1,98 =14,98-13,00)</t>
  </si>
  <si>
    <t>(7,14 = 0,32+6,50+0,32)</t>
  </si>
  <si>
    <t>b) nicht allseitig in voller Höhe umschlossen, jedoch überdeckt:</t>
  </si>
  <si>
    <t>(2,30+0,32)</t>
  </si>
  <si>
    <t>(2,71+0,10+2,70)</t>
  </si>
  <si>
    <t>Fluchtbalkone anteilig</t>
  </si>
  <si>
    <t>(siehe 3.OG)</t>
  </si>
  <si>
    <t>Fluchtbal.</t>
  </si>
  <si>
    <t>(18,61 = 19,61-1,00)</t>
  </si>
  <si>
    <t>(2,38 = 15,38-13,00)</t>
  </si>
  <si>
    <t>(10,24-2,30-0,32)</t>
  </si>
  <si>
    <t>(1,60-1,00)</t>
  </si>
  <si>
    <t>x0,5</t>
  </si>
  <si>
    <t>(2,23+0,32+0,32)</t>
  </si>
  <si>
    <t>(0,10+2,32+0,24+2,32+0,10)</t>
  </si>
  <si>
    <t>(2,45-1,10)</t>
  </si>
  <si>
    <t>(2,35-1,00)</t>
  </si>
  <si>
    <t>(1,98=14,98-13,00)</t>
  </si>
  <si>
    <t>(1,94-1,10</t>
  </si>
  <si>
    <t>(0,10+2,30+0,10)</t>
  </si>
  <si>
    <t>(2,40+0,32)</t>
  </si>
  <si>
    <t>(2,40+0,10+0,08)</t>
  </si>
  <si>
    <t>wie 2. Obergeschoß</t>
  </si>
  <si>
    <t>(19,61-1,00)</t>
  </si>
  <si>
    <t>(2,30+0,10+0,10)</t>
  </si>
  <si>
    <t>a) allseitig umschlossen und übereckt:</t>
  </si>
  <si>
    <t>wie 3. Obergeschoß</t>
  </si>
  <si>
    <t>Treppen-</t>
  </si>
  <si>
    <t>hauswand</t>
  </si>
  <si>
    <t>(0,32+4,68+0,10+1,72+0,26)</t>
  </si>
  <si>
    <t>(o,05= 4,73-4,68)</t>
  </si>
  <si>
    <t>anteilig</t>
  </si>
  <si>
    <t>(2,28 = 12,06-10,02+0,24)</t>
  </si>
  <si>
    <t>(7,06 = 0,32+4,68+0,10+1,72+0,24)</t>
  </si>
  <si>
    <t>(2,95 = siehe Anlage1/Kubusberechng.)</t>
  </si>
  <si>
    <t>m3</t>
  </si>
  <si>
    <t xml:space="preserve">c) allseitig umschlossen, jedoch nicht überdeckt. </t>
  </si>
  <si>
    <t>Terrassen</t>
  </si>
  <si>
    <t>(3x0,24+2x4,76)</t>
  </si>
  <si>
    <t>(0,24+2,38+0,24</t>
  </si>
  <si>
    <t>haus/Ter.</t>
  </si>
  <si>
    <t>Fluchtbalk.</t>
  </si>
  <si>
    <t>Trp.kopf</t>
  </si>
  <si>
    <t>BGFGF.XLS</t>
  </si>
  <si>
    <t>Zusammenstellung der Bruttogeschoßfläche</t>
  </si>
  <si>
    <t>BGF nach §22 BauNVO</t>
  </si>
  <si>
    <t>Bruttogeschoßfläche</t>
  </si>
  <si>
    <t>Berechnung siehe Kubusberechnung</t>
  </si>
  <si>
    <t>Schleuse</t>
  </si>
  <si>
    <t>Zwischensumme</t>
  </si>
  <si>
    <t>Treppenkopf</t>
  </si>
  <si>
    <t>FENFAS.XLS</t>
  </si>
  <si>
    <t>Zusammenstellung Fensterflächen/Fassadenflächen</t>
  </si>
  <si>
    <t>Fassade</t>
  </si>
  <si>
    <t>Fenster</t>
  </si>
  <si>
    <t>1. Obergeschoss</t>
  </si>
  <si>
    <t>2. Obergeschoss</t>
  </si>
  <si>
    <t>x100=</t>
  </si>
  <si>
    <t>%</t>
  </si>
  <si>
    <t>3. Obergeschoss</t>
  </si>
  <si>
    <t>4. Obergeschoss</t>
  </si>
  <si>
    <t>1/2 Foyeranteil</t>
  </si>
  <si>
    <t>5. Obergeschoss</t>
  </si>
  <si>
    <t>Fensterflächen/Fassadenflächen</t>
  </si>
  <si>
    <t>Erdgeschoss</t>
  </si>
  <si>
    <t>Hof</t>
  </si>
  <si>
    <t>Voigt</t>
  </si>
  <si>
    <t>Ecke</t>
  </si>
  <si>
    <t>Rigaer</t>
  </si>
  <si>
    <t>x8</t>
  </si>
  <si>
    <t>Erker</t>
  </si>
  <si>
    <t>x4</t>
  </si>
  <si>
    <t>x2</t>
  </si>
  <si>
    <t>x5</t>
  </si>
  <si>
    <t>x3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</si>
</sst>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# #/#"/>
    <numFmt numFmtId="60" formatCode="0.0"/>
    <numFmt numFmtId="61" formatCode="#,##0.00;&quot;-&quot;#,##0.00"/>
    <numFmt numFmtId="62" formatCode="0.0000"/>
    <numFmt numFmtId="63" formatCode="0.000"/>
  </numFmts>
  <fonts count="14">
    <font>
      <sz val="10"/>
      <color indexed="8"/>
      <name val="Arial Narrow"/>
    </font>
    <font>
      <sz val="12"/>
      <color indexed="8"/>
      <name val="Arial Narrow"/>
    </font>
    <font>
      <sz val="14"/>
      <color indexed="8"/>
      <name val="Arial Narrow"/>
    </font>
    <font>
      <b val="1"/>
      <sz val="10"/>
      <color indexed="8"/>
      <name val="Arial Narrow"/>
    </font>
    <font>
      <u val="single"/>
      <sz val="12"/>
      <color indexed="11"/>
      <name val="Arial Narrow"/>
    </font>
    <font>
      <sz val="15"/>
      <color indexed="8"/>
      <name val="Calibri"/>
    </font>
    <font>
      <b val="1"/>
      <sz val="12"/>
      <color indexed="8"/>
      <name val="Arial Narrow"/>
    </font>
    <font>
      <u val="single"/>
      <sz val="10"/>
      <color indexed="11"/>
      <name val="Arial Narrow"/>
    </font>
    <font>
      <b val="1"/>
      <u val="single"/>
      <sz val="10"/>
      <color indexed="8"/>
      <name val="Arial Narrow"/>
    </font>
    <font>
      <u val="single"/>
      <sz val="10"/>
      <color indexed="8"/>
      <name val="Arial Narrow"/>
    </font>
    <font>
      <u val="single"/>
      <sz val="8"/>
      <color indexed="8"/>
      <name val="Arial Narrow"/>
    </font>
    <font>
      <sz val="8"/>
      <color indexed="8"/>
      <name val="Arial Narrow"/>
    </font>
    <font>
      <b val="1"/>
      <sz val="8"/>
      <color indexed="8"/>
      <name val="Arial Narrow"/>
    </font>
    <font>
      <vertAlign val="superscript"/>
      <sz val="10"/>
      <color indexed="8"/>
      <name val="Arial Narrow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34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medium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/>
      <bottom/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85">
    <xf numFmtId="0" fontId="0" applyNumberFormat="0" applyFont="1" applyFill="0" applyBorder="0" applyAlignment="1" applyProtection="0">
      <alignment vertical="bottom"/>
    </xf>
    <xf numFmtId="0" fontId="1" applyNumberFormat="0" applyFont="1" applyFill="0" applyBorder="0" applyAlignment="1" applyProtection="0">
      <alignment horizontal="left" vertical="bottom" wrapText="1"/>
    </xf>
    <xf numFmtId="0" fontId="2" applyNumberFormat="0" applyFont="1" applyFill="0" applyBorder="0" applyAlignment="1" applyProtection="0">
      <alignment horizontal="left" vertical="bottom"/>
    </xf>
    <xf numFmtId="0" fontId="1" fillId="2" applyNumberFormat="0" applyFont="1" applyFill="1" applyBorder="0" applyAlignment="1" applyProtection="0">
      <alignment horizontal="left" vertical="bottom"/>
    </xf>
    <xf numFmtId="0" fontId="1" fillId="3" applyNumberFormat="0" applyFont="1" applyFill="1" applyBorder="0" applyAlignment="1" applyProtection="0">
      <alignment horizontal="left" vertical="bottom"/>
    </xf>
    <xf numFmtId="0" fontId="4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0" fontId="1" fillId="4" borderId="1" applyNumberFormat="0" applyFont="1" applyFill="1" applyBorder="1" applyAlignment="1" applyProtection="0">
      <alignment vertical="bottom"/>
    </xf>
    <xf numFmtId="49" fontId="6" fillId="4" borderId="1" applyNumberFormat="1" applyFont="1" applyFill="1" applyBorder="1" applyAlignment="1" applyProtection="0">
      <alignment vertical="bottom"/>
    </xf>
    <xf numFmtId="0" fontId="6" fillId="4" borderId="1" applyNumberFormat="0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0" fontId="3" fillId="4" borderId="1" applyNumberFormat="0" applyFont="1" applyFill="1" applyBorder="1" applyAlignment="1" applyProtection="0">
      <alignment vertical="bottom"/>
    </xf>
    <xf numFmtId="0" fontId="6" fillId="4" borderId="1" applyNumberFormat="0" applyFont="1" applyFill="1" applyBorder="1" applyAlignment="1" applyProtection="0">
      <alignment horizontal="center" vertical="bottom"/>
    </xf>
    <xf numFmtId="0" fontId="0" fillId="4" borderId="2" applyNumberFormat="0" applyFont="1" applyFill="1" applyBorder="1" applyAlignment="1" applyProtection="0">
      <alignment vertical="bottom"/>
    </xf>
    <xf numFmtId="0" fontId="1" fillId="4" borderId="2" applyNumberFormat="0" applyFont="1" applyFill="1" applyBorder="1" applyAlignment="1" applyProtection="0">
      <alignment vertical="bottom"/>
    </xf>
    <xf numFmtId="49" fontId="6" fillId="4" borderId="2" applyNumberFormat="1" applyFont="1" applyFill="1" applyBorder="1" applyAlignment="1" applyProtection="0">
      <alignment vertical="bottom"/>
    </xf>
    <xf numFmtId="0" fontId="6" fillId="4" borderId="2" applyNumberFormat="0" applyFont="1" applyFill="1" applyBorder="1" applyAlignment="1" applyProtection="0">
      <alignment vertical="bottom"/>
    </xf>
    <xf numFmtId="0" fontId="0" fillId="4" borderId="3" applyNumberFormat="0" applyFont="1" applyFill="1" applyBorder="1" applyAlignment="1" applyProtection="0">
      <alignment vertical="bottom"/>
    </xf>
    <xf numFmtId="49" fontId="3" fillId="4" borderId="1" applyNumberFormat="1" applyFont="1" applyFill="1" applyBorder="1" applyAlignment="1" applyProtection="0">
      <alignment vertical="bottom"/>
    </xf>
    <xf numFmtId="15" fontId="0" fillId="4" borderId="1" applyNumberFormat="1" applyFont="1" applyFill="1" applyBorder="1" applyAlignment="1" applyProtection="0">
      <alignment vertical="bottom"/>
    </xf>
    <xf numFmtId="2" fontId="3" fillId="4" borderId="1" applyNumberFormat="1" applyFont="1" applyFill="1" applyBorder="1" applyAlignment="1" applyProtection="0">
      <alignment vertical="bottom"/>
    </xf>
    <xf numFmtId="49" fontId="8" fillId="4" borderId="1" applyNumberFormat="1" applyFont="1" applyFill="1" applyBorder="1" applyAlignment="1" applyProtection="0">
      <alignment vertical="bottom"/>
    </xf>
    <xf numFmtId="49" fontId="3" fillId="4" borderId="1" applyNumberFormat="1" applyFont="1" applyFill="1" applyBorder="1" applyAlignment="1" applyProtection="0">
      <alignment horizontal="center" vertical="bottom"/>
    </xf>
    <xf numFmtId="49" fontId="0" fillId="4" borderId="1" applyNumberFormat="1" applyFont="1" applyFill="1" applyBorder="1" applyAlignment="1" applyProtection="0">
      <alignment horizontal="center" vertical="bottom"/>
    </xf>
    <xf numFmtId="2" fontId="0" fillId="4" borderId="1" applyNumberFormat="1" applyFont="1" applyFill="1" applyBorder="1" applyAlignment="1" applyProtection="0">
      <alignment vertical="bottom"/>
    </xf>
    <xf numFmtId="0" fontId="3" fillId="4" borderId="4" applyNumberFormat="0" applyFont="1" applyFill="1" applyBorder="1" applyAlignment="1" applyProtection="0">
      <alignment vertical="bottom"/>
    </xf>
    <xf numFmtId="0" fontId="0" fillId="4" borderId="4" applyNumberFormat="0" applyFont="1" applyFill="1" applyBorder="1" applyAlignment="1" applyProtection="0">
      <alignment vertical="bottom"/>
    </xf>
    <xf numFmtId="0" fontId="0" fillId="4" borderId="5" applyNumberFormat="0" applyFont="1" applyFill="1" applyBorder="1" applyAlignment="1" applyProtection="0">
      <alignment vertical="bottom"/>
    </xf>
    <xf numFmtId="49" fontId="3" fillId="4" borderId="6" applyNumberFormat="1" applyFont="1" applyFill="1" applyBorder="1" applyAlignment="1" applyProtection="0">
      <alignment vertical="bottom"/>
    </xf>
    <xf numFmtId="0" fontId="0" fillId="4" borderId="7" applyNumberFormat="0" applyFont="1" applyFill="1" applyBorder="1" applyAlignment="1" applyProtection="0">
      <alignment vertical="bottom"/>
    </xf>
    <xf numFmtId="2" fontId="3" fillId="4" borderId="7" applyNumberFormat="1" applyFont="1" applyFill="1" applyBorder="1" applyAlignment="1" applyProtection="0">
      <alignment horizontal="left" vertical="bottom"/>
    </xf>
    <xf numFmtId="49" fontId="3" fillId="4" borderId="7" applyNumberFormat="1" applyFont="1" applyFill="1" applyBorder="1" applyAlignment="1" applyProtection="0">
      <alignment horizontal="left" vertical="bottom"/>
    </xf>
    <xf numFmtId="0" fontId="0" fillId="4" borderId="8" applyNumberFormat="0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0" fontId="0" fillId="4" borderId="10" applyNumberFormat="0" applyFont="1" applyFill="1" applyBorder="1" applyAlignment="1" applyProtection="0">
      <alignment vertical="bottom"/>
    </xf>
    <xf numFmtId="0" fontId="3" fillId="4" borderId="10" applyNumberFormat="0" applyFont="1" applyFill="1" applyBorder="1" applyAlignment="1" applyProtection="0">
      <alignment vertical="bottom"/>
    </xf>
    <xf numFmtId="2" fontId="0" fillId="4" borderId="1" applyNumberFormat="1" applyFont="1" applyFill="1" applyBorder="1" applyAlignment="1" applyProtection="0">
      <alignment horizontal="center" vertical="bottom"/>
    </xf>
    <xf numFmtId="0" fontId="0" fillId="4" borderId="1" applyNumberFormat="0" applyFont="1" applyFill="1" applyBorder="1" applyAlignment="1" applyProtection="0">
      <alignment horizontal="center" vertical="bottom"/>
    </xf>
    <xf numFmtId="2" fontId="9" fillId="4" borderId="1" applyNumberFormat="1" applyFont="1" applyFill="1" applyBorder="1" applyAlignment="1" applyProtection="0">
      <alignment vertical="bottom"/>
    </xf>
    <xf numFmtId="2" fontId="0" fillId="4" borderId="1" applyNumberFormat="1" applyFont="1" applyFill="1" applyBorder="1" applyAlignment="1" applyProtection="0">
      <alignment horizontal="right" vertical="bottom"/>
    </xf>
    <xf numFmtId="49" fontId="0" fillId="4" borderId="1" applyNumberFormat="1" applyFont="1" applyFill="1" applyBorder="1" applyAlignment="1" applyProtection="0">
      <alignment horizontal="right" vertical="bottom"/>
    </xf>
    <xf numFmtId="2" fontId="3" fillId="4" borderId="4" applyNumberFormat="1" applyFont="1" applyFill="1" applyBorder="1" applyAlignment="1" applyProtection="0">
      <alignment horizontal="center" vertical="bottom"/>
    </xf>
    <xf numFmtId="2" fontId="0" fillId="4" borderId="2" applyNumberFormat="1" applyFont="1" applyFill="1" applyBorder="1" applyAlignment="1" applyProtection="0">
      <alignment vertical="bottom"/>
    </xf>
    <xf numFmtId="2" fontId="0" fillId="4" borderId="3" applyNumberFormat="1" applyFont="1" applyFill="1" applyBorder="1" applyAlignment="1" applyProtection="0">
      <alignment vertical="bottom"/>
    </xf>
    <xf numFmtId="2" fontId="0" fillId="4" borderId="4" applyNumberFormat="1" applyFont="1" applyFill="1" applyBorder="1" applyAlignment="1" applyProtection="0">
      <alignment horizontal="center" vertical="bottom"/>
    </xf>
    <xf numFmtId="0" fontId="0" fillId="4" borderId="4" applyNumberFormat="0" applyFont="1" applyFill="1" applyBorder="1" applyAlignment="1" applyProtection="0">
      <alignment horizontal="center" vertical="bottom"/>
    </xf>
    <xf numFmtId="49" fontId="0" fillId="4" borderId="4" applyNumberFormat="1" applyFont="1" applyFill="1" applyBorder="1" applyAlignment="1" applyProtection="0">
      <alignment vertical="bottom"/>
    </xf>
    <xf numFmtId="2" fontId="0" fillId="4" borderId="4" applyNumberFormat="1" applyFont="1" applyFill="1" applyBorder="1" applyAlignment="1" applyProtection="0">
      <alignment vertical="bottom"/>
    </xf>
    <xf numFmtId="2" fontId="0" fillId="4" borderId="7" applyNumberFormat="1" applyFont="1" applyFill="1" applyBorder="1" applyAlignment="1" applyProtection="0">
      <alignment vertical="bottom"/>
    </xf>
    <xf numFmtId="2" fontId="3" fillId="4" borderId="6" applyNumberFormat="1" applyFont="1" applyFill="1" applyBorder="1" applyAlignment="1" applyProtection="0">
      <alignment horizontal="center" vertical="bottom"/>
    </xf>
    <xf numFmtId="0" fontId="0" fillId="4" borderId="7" applyNumberFormat="0" applyFont="1" applyFill="1" applyBorder="1" applyAlignment="1" applyProtection="0">
      <alignment horizontal="center" vertical="bottom"/>
    </xf>
    <xf numFmtId="49" fontId="3" fillId="4" borderId="8" applyNumberFormat="1" applyFont="1" applyFill="1" applyBorder="1" applyAlignment="1" applyProtection="0">
      <alignment vertical="bottom"/>
    </xf>
    <xf numFmtId="2" fontId="3" fillId="4" borderId="6" applyNumberFormat="1" applyFont="1" applyFill="1" applyBorder="1" applyAlignment="1" applyProtection="0">
      <alignment vertical="bottom"/>
    </xf>
    <xf numFmtId="2" fontId="3" fillId="4" borderId="10" applyNumberFormat="1" applyFont="1" applyFill="1" applyBorder="1" applyAlignment="1" applyProtection="0">
      <alignment vertical="bottom"/>
    </xf>
    <xf numFmtId="49" fontId="0" fillId="4" borderId="7" applyNumberFormat="1" applyFont="1" applyFill="1" applyBorder="1" applyAlignment="1" applyProtection="0">
      <alignment vertical="bottom"/>
    </xf>
    <xf numFmtId="59" fontId="0" fillId="4" borderId="7" applyNumberFormat="1" applyFont="1" applyFill="1" applyBorder="1" applyAlignment="1" applyProtection="0">
      <alignment horizontal="center" vertical="bottom"/>
    </xf>
    <xf numFmtId="0" fontId="0" fillId="4" borderId="7" applyNumberFormat="1" applyFont="1" applyFill="1" applyBorder="1" applyAlignment="1" applyProtection="0">
      <alignment horizontal="center" vertical="bottom"/>
    </xf>
    <xf numFmtId="0" fontId="0" fillId="4" borderId="8" applyNumberFormat="1" applyFont="1" applyFill="1" applyBorder="1" applyAlignment="1" applyProtection="0">
      <alignment horizontal="center" vertical="bottom"/>
    </xf>
    <xf numFmtId="49" fontId="0" fillId="4" borderId="11" applyNumberFormat="1" applyFont="1" applyFill="1" applyBorder="1" applyAlignment="1" applyProtection="0">
      <alignment horizontal="center" vertical="bottom"/>
    </xf>
    <xf numFmtId="0" fontId="0" fillId="4" borderId="10" applyNumberFormat="0" applyFont="1" applyFill="1" applyBorder="1" applyAlignment="1" applyProtection="0">
      <alignment horizontal="center" vertical="bottom"/>
    </xf>
    <xf numFmtId="0" fontId="0" fillId="4" borderId="12" applyNumberFormat="0" applyFont="1" applyFill="1" applyBorder="1" applyAlignment="1" applyProtection="0">
      <alignment horizontal="center" vertical="bottom"/>
    </xf>
    <xf numFmtId="0" fontId="0" fillId="4" borderId="13" applyNumberFormat="0" applyFont="1" applyFill="1" applyBorder="1" applyAlignment="1" applyProtection="0">
      <alignment horizontal="center" vertical="bottom"/>
    </xf>
    <xf numFmtId="0" fontId="0" fillId="4" borderId="1" applyNumberFormat="1" applyFont="1" applyFill="1" applyBorder="1" applyAlignment="1" applyProtection="0">
      <alignment horizontal="center" vertical="bottom"/>
    </xf>
    <xf numFmtId="0" fontId="0" fillId="4" borderId="1" applyNumberFormat="1" applyFont="1" applyFill="1" applyBorder="1" applyAlignment="1" applyProtection="0">
      <alignment vertical="bottom"/>
    </xf>
    <xf numFmtId="0" fontId="0" fillId="4" borderId="5" applyNumberFormat="1" applyFont="1" applyFill="1" applyBorder="1" applyAlignment="1" applyProtection="0">
      <alignment horizontal="center" vertical="bottom"/>
    </xf>
    <xf numFmtId="0" fontId="0" fillId="4" borderId="14" applyNumberFormat="1" applyFont="1" applyFill="1" applyBorder="1" applyAlignment="1" applyProtection="0">
      <alignment horizontal="center" vertical="bottom"/>
    </xf>
    <xf numFmtId="49" fontId="0" fillId="4" borderId="5" applyNumberFormat="1" applyFont="1" applyFill="1" applyBorder="1" applyAlignment="1" applyProtection="0">
      <alignment horizontal="center" vertical="bottom"/>
    </xf>
    <xf numFmtId="0" fontId="0" fillId="4" borderId="14" applyNumberFormat="0" applyFont="1" applyFill="1" applyBorder="1" applyAlignment="1" applyProtection="0">
      <alignment horizontal="center" vertical="bottom"/>
    </xf>
    <xf numFmtId="0" fontId="0" fillId="4" borderId="5" applyNumberFormat="0" applyFont="1" applyFill="1" applyBorder="1" applyAlignment="1" applyProtection="0">
      <alignment horizontal="center" vertical="bottom"/>
    </xf>
    <xf numFmtId="0" fontId="3" fillId="4" borderId="14" applyNumberFormat="0" applyFont="1" applyFill="1" applyBorder="1" applyAlignment="1" applyProtection="0">
      <alignment horizontal="center" vertical="bottom"/>
    </xf>
    <xf numFmtId="0" fontId="0" fillId="4" borderId="15" applyNumberFormat="0" applyFont="1" applyFill="1" applyBorder="1" applyAlignment="1" applyProtection="0">
      <alignment horizontal="center" vertical="bottom"/>
    </xf>
    <xf numFmtId="0" fontId="3" fillId="4" borderId="16" applyNumberFormat="0" applyFont="1" applyFill="1" applyBorder="1" applyAlignment="1" applyProtection="0">
      <alignment horizontal="center" vertical="bottom"/>
    </xf>
    <xf numFmtId="49" fontId="0" fillId="4" borderId="7" applyNumberFormat="1" applyFont="1" applyFill="1" applyBorder="1" applyAlignment="1" applyProtection="0">
      <alignment horizontal="right" vertical="bottom"/>
    </xf>
    <xf numFmtId="0" fontId="0" fillId="4" borderId="7" applyNumberFormat="1" applyFont="1" applyFill="1" applyBorder="1" applyAlignment="1" applyProtection="0">
      <alignment vertical="bottom"/>
    </xf>
    <xf numFmtId="0" fontId="3" fillId="4" borderId="11" applyNumberFormat="1" applyFont="1" applyFill="1" applyBorder="1" applyAlignment="1" applyProtection="0">
      <alignment horizontal="center" vertical="bottom"/>
    </xf>
    <xf numFmtId="2" fontId="3" fillId="4" borderId="5" applyNumberFormat="1" applyFont="1" applyFill="1" applyBorder="1" applyAlignment="1" applyProtection="0">
      <alignment vertical="bottom"/>
    </xf>
    <xf numFmtId="49" fontId="0" fillId="4" borderId="9" applyNumberFormat="1" applyFont="1" applyFill="1" applyBorder="1" applyAlignment="1" applyProtection="0">
      <alignment vertical="bottom"/>
    </xf>
    <xf numFmtId="2" fontId="0" fillId="4" borderId="5" applyNumberFormat="1" applyFont="1" applyFill="1" applyBorder="1" applyAlignment="1" applyProtection="0">
      <alignment vertical="bottom"/>
    </xf>
    <xf numFmtId="2" fontId="0" fillId="4" borderId="9" applyNumberFormat="1" applyFont="1" applyFill="1" applyBorder="1" applyAlignment="1" applyProtection="0">
      <alignment vertical="bottom"/>
    </xf>
    <xf numFmtId="2" fontId="0" fillId="4" borderId="9" applyNumberFormat="1" applyFont="1" applyFill="1" applyBorder="1" applyAlignment="1" applyProtection="0">
      <alignment horizontal="left" vertical="bottom"/>
    </xf>
    <xf numFmtId="49" fontId="0" fillId="4" borderId="14" applyNumberFormat="1" applyFont="1" applyFill="1" applyBorder="1" applyAlignment="1" applyProtection="0">
      <alignment horizontal="center" vertical="bottom"/>
    </xf>
    <xf numFmtId="49" fontId="0" fillId="4" borderId="9" applyNumberFormat="1" applyFont="1" applyFill="1" applyBorder="1" applyAlignment="1" applyProtection="0">
      <alignment horizontal="center" vertical="bottom"/>
    </xf>
    <xf numFmtId="49" fontId="0" fillId="4" borderId="5" applyNumberFormat="1" applyFont="1" applyFill="1" applyBorder="1" applyAlignment="1" applyProtection="0">
      <alignment vertical="bottom"/>
    </xf>
    <xf numFmtId="0" fontId="0" fillId="4" borderId="14" applyNumberFormat="0" applyFont="1" applyFill="1" applyBorder="1" applyAlignment="1" applyProtection="0">
      <alignment vertical="bottom"/>
    </xf>
    <xf numFmtId="2" fontId="0" fillId="4" borderId="14" applyNumberFormat="1" applyFont="1" applyFill="1" applyBorder="1" applyAlignment="1" applyProtection="0">
      <alignment vertical="bottom"/>
    </xf>
    <xf numFmtId="2" fontId="0" fillId="4" borderId="14" applyNumberFormat="1" applyFont="1" applyFill="1" applyBorder="1" applyAlignment="1" applyProtection="0">
      <alignment horizontal="right" vertical="bottom"/>
    </xf>
    <xf numFmtId="49" fontId="0" fillId="4" borderId="5" applyNumberFormat="1" applyFont="1" applyFill="1" applyBorder="1" applyAlignment="1" applyProtection="0">
      <alignment horizontal="left" vertical="bottom"/>
    </xf>
    <xf numFmtId="2" fontId="3" fillId="4" borderId="14" applyNumberFormat="1" applyFont="1" applyFill="1" applyBorder="1" applyAlignment="1" applyProtection="0">
      <alignment vertical="bottom"/>
    </xf>
    <xf numFmtId="2" fontId="0" fillId="4" borderId="5" applyNumberFormat="1" applyFont="1" applyFill="1" applyBorder="1" applyAlignment="1" applyProtection="0">
      <alignment horizontal="left" vertical="bottom"/>
    </xf>
    <xf numFmtId="2" fontId="0" fillId="4" borderId="17" applyNumberFormat="1" applyFont="1" applyFill="1" applyBorder="1" applyAlignment="1" applyProtection="0">
      <alignment vertical="bottom"/>
    </xf>
    <xf numFmtId="2" fontId="0" fillId="4" borderId="18" applyNumberFormat="1" applyFont="1" applyFill="1" applyBorder="1" applyAlignment="1" applyProtection="0">
      <alignment vertical="bottom"/>
    </xf>
    <xf numFmtId="2" fontId="0" fillId="4" borderId="19" applyNumberFormat="1" applyFont="1" applyFill="1" applyBorder="1" applyAlignment="1" applyProtection="0">
      <alignment vertical="bottom"/>
    </xf>
    <xf numFmtId="49" fontId="0" fillId="4" borderId="3" applyNumberFormat="1" applyFont="1" applyFill="1" applyBorder="1" applyAlignment="1" applyProtection="0">
      <alignment vertical="bottom"/>
    </xf>
    <xf numFmtId="2" fontId="0" fillId="4" borderId="3" applyNumberFormat="1" applyFont="1" applyFill="1" applyBorder="1" applyAlignment="1" applyProtection="0">
      <alignment horizontal="center" vertical="bottom"/>
    </xf>
    <xf numFmtId="2" fontId="0" fillId="4" borderId="20" applyNumberFormat="1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horizontal="center" vertical="bottom"/>
    </xf>
    <xf numFmtId="2" fontId="0" fillId="4" borderId="10" applyNumberFormat="1" applyFont="1" applyFill="1" applyBorder="1" applyAlignment="1" applyProtection="0">
      <alignment vertical="bottom"/>
    </xf>
    <xf numFmtId="2" fontId="0" fillId="4" borderId="12" applyNumberFormat="1" applyFont="1" applyFill="1" applyBorder="1" applyAlignment="1" applyProtection="0">
      <alignment vertical="bottom"/>
    </xf>
    <xf numFmtId="2" fontId="3" fillId="4" borderId="9" applyNumberFormat="1" applyFont="1" applyFill="1" applyBorder="1" applyAlignment="1" applyProtection="0">
      <alignment vertical="bottom"/>
    </xf>
    <xf numFmtId="2" fontId="3" fillId="4" borderId="21" applyNumberFormat="1" applyFont="1" applyFill="1" applyBorder="1" applyAlignment="1" applyProtection="0">
      <alignment vertical="bottom"/>
    </xf>
    <xf numFmtId="49" fontId="3" fillId="4" borderId="4" applyNumberFormat="1" applyFont="1" applyFill="1" applyBorder="1" applyAlignment="1" applyProtection="0">
      <alignment vertical="bottom"/>
    </xf>
    <xf numFmtId="2" fontId="3" fillId="4" borderId="4" applyNumberFormat="1" applyFont="1" applyFill="1" applyBorder="1" applyAlignment="1" applyProtection="0">
      <alignment vertical="bottom"/>
    </xf>
    <xf numFmtId="49" fontId="3" fillId="4" borderId="15" applyNumberFormat="1" applyFont="1" applyFill="1" applyBorder="1" applyAlignment="1" applyProtection="0">
      <alignment vertical="bottom"/>
    </xf>
    <xf numFmtId="49" fontId="3" fillId="4" borderId="7" applyNumberFormat="1" applyFont="1" applyFill="1" applyBorder="1" applyAlignment="1" applyProtection="0">
      <alignment vertical="bottom"/>
    </xf>
    <xf numFmtId="2" fontId="3" fillId="4" borderId="7" applyNumberFormat="1" applyFont="1" applyFill="1" applyBorder="1" applyAlignment="1" applyProtection="0">
      <alignment vertical="bottom"/>
    </xf>
    <xf numFmtId="2" fontId="0" fillId="4" borderId="22" applyNumberFormat="1" applyFont="1" applyFill="1" applyBorder="1" applyAlignment="1" applyProtection="0">
      <alignment vertical="bottom"/>
    </xf>
    <xf numFmtId="2" fontId="0" fillId="4" borderId="1" applyNumberFormat="1" applyFont="1" applyFill="1" applyBorder="1" applyAlignment="1" applyProtection="0">
      <alignment horizontal="left" vertical="bottom"/>
    </xf>
    <xf numFmtId="2" fontId="0" fillId="4" borderId="13" applyNumberFormat="1" applyFont="1" applyFill="1" applyBorder="1" applyAlignment="1" applyProtection="0">
      <alignment vertical="bottom"/>
    </xf>
    <xf numFmtId="2" fontId="3" fillId="4" borderId="16" applyNumberFormat="1" applyFont="1" applyFill="1" applyBorder="1" applyAlignment="1" applyProtection="0">
      <alignment horizontal="center" vertical="bottom"/>
    </xf>
    <xf numFmtId="2" fontId="3" fillId="4" borderId="7" applyNumberFormat="1" applyFont="1" applyFill="1" applyBorder="1" applyAlignment="1" applyProtection="0">
      <alignment horizontal="center" vertical="bottom"/>
    </xf>
    <xf numFmtId="2" fontId="3" fillId="4" borderId="10" applyNumberFormat="1" applyFont="1" applyFill="1" applyBorder="1" applyAlignment="1" applyProtection="0">
      <alignment horizontal="center" vertical="bottom"/>
    </xf>
    <xf numFmtId="14" fontId="0" fillId="4" borderId="1" applyNumberFormat="1" applyFont="1" applyFill="1" applyBorder="1" applyAlignment="1" applyProtection="0">
      <alignment vertical="bottom"/>
    </xf>
    <xf numFmtId="49" fontId="3" fillId="4" borderId="3" applyNumberFormat="1" applyFont="1" applyFill="1" applyBorder="1" applyAlignment="1" applyProtection="0">
      <alignment vertical="bottom"/>
    </xf>
    <xf numFmtId="49" fontId="0" fillId="4" borderId="6" applyNumberFormat="1" applyFont="1" applyFill="1" applyBorder="1" applyAlignment="1" applyProtection="0">
      <alignment vertical="bottom"/>
    </xf>
    <xf numFmtId="2" fontId="0" fillId="4" borderId="8" applyNumberFormat="1" applyFont="1" applyFill="1" applyBorder="1" applyAlignment="1" applyProtection="0">
      <alignment vertical="bottom"/>
    </xf>
    <xf numFmtId="2" fontId="0" fillId="4" borderId="11" applyNumberFormat="1" applyFont="1" applyFill="1" applyBorder="1" applyAlignment="1" applyProtection="0">
      <alignment vertical="bottom"/>
    </xf>
    <xf numFmtId="0" fontId="0" fillId="4" borderId="23" applyNumberFormat="0" applyFont="1" applyFill="1" applyBorder="1" applyAlignment="1" applyProtection="0">
      <alignment vertical="bottom"/>
    </xf>
    <xf numFmtId="0" fontId="0" fillId="4" borderId="24" applyNumberFormat="0" applyFont="1" applyFill="1" applyBorder="1" applyAlignment="1" applyProtection="0">
      <alignment vertical="bottom"/>
    </xf>
    <xf numFmtId="0" fontId="0" fillId="4" borderId="25" applyNumberFormat="0" applyFont="1" applyFill="1" applyBorder="1" applyAlignment="1" applyProtection="0">
      <alignment vertical="bottom"/>
    </xf>
    <xf numFmtId="49" fontId="0" fillId="4" borderId="23" applyNumberFormat="1" applyFont="1" applyFill="1" applyBorder="1" applyAlignment="1" applyProtection="0">
      <alignment vertical="bottom"/>
    </xf>
    <xf numFmtId="2" fontId="3" fillId="4" borderId="26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0" fillId="4" borderId="1" applyNumberFormat="1" applyFont="1" applyFill="1" applyBorder="1" applyAlignment="1" applyProtection="0">
      <alignment vertical="bottom"/>
    </xf>
    <xf numFmtId="49" fontId="11" fillId="4" borderId="1" applyNumberFormat="1" applyFont="1" applyFill="1" applyBorder="1" applyAlignment="1" applyProtection="0">
      <alignment horizontal="center" vertical="bottom"/>
    </xf>
    <xf numFmtId="2" fontId="11" fillId="4" borderId="1" applyNumberFormat="1" applyFont="1" applyFill="1" applyBorder="1" applyAlignment="1" applyProtection="0">
      <alignment horizontal="center" vertical="bottom"/>
    </xf>
    <xf numFmtId="49" fontId="11" fillId="4" borderId="1" applyNumberFormat="1" applyFont="1" applyFill="1" applyBorder="1" applyAlignment="1" applyProtection="0">
      <alignment horizontal="left" vertical="bottom"/>
    </xf>
    <xf numFmtId="0" fontId="11" fillId="4" borderId="1" applyNumberFormat="1" applyFont="1" applyFill="1" applyBorder="1" applyAlignment="1" applyProtection="0">
      <alignment vertical="bottom"/>
    </xf>
    <xf numFmtId="4" fontId="0" fillId="4" borderId="1" applyNumberFormat="1" applyFont="1" applyFill="1" applyBorder="1" applyAlignment="1" applyProtection="0">
      <alignment vertical="bottom"/>
    </xf>
    <xf numFmtId="49" fontId="11" fillId="4" borderId="1" applyNumberFormat="1" applyFont="1" applyFill="1" applyBorder="1" applyAlignment="1" applyProtection="0">
      <alignment horizontal="right" vertical="bottom"/>
    </xf>
    <xf numFmtId="1" fontId="11" fillId="4" borderId="1" applyNumberFormat="1" applyFont="1" applyFill="1" applyBorder="1" applyAlignment="1" applyProtection="0">
      <alignment horizontal="right" vertical="bottom"/>
    </xf>
    <xf numFmtId="4" fontId="0" fillId="4" borderId="4" applyNumberFormat="1" applyFont="1" applyFill="1" applyBorder="1" applyAlignment="1" applyProtection="0">
      <alignment vertical="bottom"/>
    </xf>
    <xf numFmtId="4" fontId="0" fillId="4" borderId="6" applyNumberFormat="1" applyFont="1" applyFill="1" applyBorder="1" applyAlignment="1" applyProtection="0">
      <alignment vertical="bottom"/>
    </xf>
    <xf numFmtId="49" fontId="0" fillId="4" borderId="8" applyNumberFormat="1" applyFont="1" applyFill="1" applyBorder="1" applyAlignment="1" applyProtection="0">
      <alignment vertical="bottom"/>
    </xf>
    <xf numFmtId="4" fontId="0" fillId="4" borderId="10" applyNumberFormat="1" applyFont="1" applyFill="1" applyBorder="1" applyAlignment="1" applyProtection="0">
      <alignment vertical="bottom"/>
    </xf>
    <xf numFmtId="4" fontId="11" fillId="4" borderId="1" applyNumberFormat="1" applyFont="1" applyFill="1" applyBorder="1" applyAlignment="1" applyProtection="0">
      <alignment horizontal="center" vertical="bottom"/>
    </xf>
    <xf numFmtId="1" fontId="0" fillId="4" borderId="1" applyNumberFormat="1" applyFont="1" applyFill="1" applyBorder="1" applyAlignment="1" applyProtection="0">
      <alignment vertical="bottom"/>
    </xf>
    <xf numFmtId="1" fontId="11" fillId="4" borderId="1" applyNumberFormat="1" applyFont="1" applyFill="1" applyBorder="1" applyAlignment="1" applyProtection="0">
      <alignment horizontal="center" vertical="bottom"/>
    </xf>
    <xf numFmtId="4" fontId="0" fillId="4" borderId="7" applyNumberFormat="1" applyFont="1" applyFill="1" applyBorder="1" applyAlignment="1" applyProtection="0">
      <alignment vertical="bottom"/>
    </xf>
    <xf numFmtId="49" fontId="12" fillId="4" borderId="1" applyNumberFormat="1" applyFont="1" applyFill="1" applyBorder="1" applyAlignment="1" applyProtection="0">
      <alignment vertical="bottom"/>
    </xf>
    <xf numFmtId="4" fontId="12" fillId="4" borderId="6" applyNumberFormat="1" applyFont="1" applyFill="1" applyBorder="1" applyAlignment="1" applyProtection="0">
      <alignment vertical="bottom"/>
    </xf>
    <xf numFmtId="49" fontId="12" fillId="4" borderId="8" applyNumberFormat="1" applyFont="1" applyFill="1" applyBorder="1" applyAlignment="1" applyProtection="0">
      <alignment vertical="bottom"/>
    </xf>
    <xf numFmtId="2" fontId="12" fillId="4" borderId="1" applyNumberFormat="1" applyFont="1" applyFill="1" applyBorder="1" applyAlignment="1" applyProtection="0">
      <alignment vertical="bottom"/>
    </xf>
    <xf numFmtId="4" fontId="12" fillId="4" borderId="10" applyNumberFormat="1" applyFont="1" applyFill="1" applyBorder="1" applyAlignment="1" applyProtection="0">
      <alignment vertical="bottom"/>
    </xf>
    <xf numFmtId="0" fontId="12" fillId="4" borderId="10" applyNumberFormat="0" applyFont="1" applyFill="1" applyBorder="1" applyAlignment="1" applyProtection="0">
      <alignment vertical="bottom"/>
    </xf>
    <xf numFmtId="49" fontId="11" fillId="4" borderId="1" applyNumberFormat="1" applyFont="1" applyFill="1" applyBorder="1" applyAlignment="1" applyProtection="0">
      <alignment vertical="bottom"/>
    </xf>
    <xf numFmtId="4" fontId="12" fillId="4" borderId="27" applyNumberFormat="1" applyFont="1" applyFill="1" applyBorder="1" applyAlignment="1" applyProtection="0">
      <alignment vertical="bottom"/>
    </xf>
    <xf numFmtId="49" fontId="12" fillId="4" borderId="28" applyNumberFormat="1" applyFont="1" applyFill="1" applyBorder="1" applyAlignment="1" applyProtection="0">
      <alignment vertical="bottom"/>
    </xf>
    <xf numFmtId="4" fontId="12" fillId="4" borderId="3" applyNumberFormat="1" applyFont="1" applyFill="1" applyBorder="1" applyAlignment="1" applyProtection="0">
      <alignment vertical="bottom"/>
    </xf>
    <xf numFmtId="0" fontId="12" fillId="4" borderId="3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0" fontId="11" fillId="4" borderId="1" applyNumberFormat="0" applyFont="1" applyFill="1" applyBorder="1" applyAlignment="1" applyProtection="0">
      <alignment vertical="bottom"/>
    </xf>
    <xf numFmtId="4" fontId="12" fillId="4" borderId="1" applyNumberFormat="1" applyFont="1" applyFill="1" applyBorder="1" applyAlignment="1" applyProtection="0">
      <alignment vertical="bottom"/>
    </xf>
    <xf numFmtId="0" fontId="12" fillId="4" borderId="1" applyNumberFormat="0" applyFont="1" applyFill="1" applyBorder="1" applyAlignment="1" applyProtection="0">
      <alignment vertical="bottom"/>
    </xf>
    <xf numFmtId="2" fontId="11" fillId="4" borderId="1" applyNumberFormat="1" applyFont="1" applyFill="1" applyBorder="1" applyAlignment="1" applyProtection="0">
      <alignment horizontal="right" vertical="bottom"/>
    </xf>
    <xf numFmtId="2" fontId="12" fillId="4" borderId="27" applyNumberFormat="1" applyFont="1" applyFill="1" applyBorder="1" applyAlignment="1" applyProtection="0">
      <alignment vertical="bottom"/>
    </xf>
    <xf numFmtId="2" fontId="12" fillId="4" borderId="3" applyNumberFormat="1" applyFont="1" applyFill="1" applyBorder="1" applyAlignment="1" applyProtection="0">
      <alignment vertical="bottom"/>
    </xf>
    <xf numFmtId="2" fontId="11" fillId="4" borderId="1" applyNumberFormat="1" applyFont="1" applyFill="1" applyBorder="1" applyAlignment="1" applyProtection="0">
      <alignment vertical="bottom"/>
    </xf>
    <xf numFmtId="49" fontId="12" fillId="4" borderId="27" applyNumberFormat="1" applyFont="1" applyFill="1" applyBorder="1" applyAlignment="1" applyProtection="0">
      <alignment horizontal="right" vertical="bottom"/>
    </xf>
    <xf numFmtId="4" fontId="12" fillId="4" borderId="3" applyNumberFormat="1" applyFont="1" applyFill="1" applyBorder="1" applyAlignment="1" applyProtection="0">
      <alignment horizontal="right" vertical="bottom"/>
    </xf>
    <xf numFmtId="4" fontId="11" fillId="4" borderId="1" applyNumberFormat="1" applyFont="1" applyFill="1" applyBorder="1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11" fillId="4" borderId="4" applyNumberFormat="1" applyFont="1" applyFill="1" applyBorder="1" applyAlignment="1" applyProtection="0">
      <alignment horizontal="center" vertical="bottom"/>
    </xf>
    <xf numFmtId="2" fontId="12" fillId="4" borderId="6" applyNumberFormat="1" applyFont="1" applyFill="1" applyBorder="1" applyAlignment="1" applyProtection="0">
      <alignment vertical="bottom"/>
    </xf>
    <xf numFmtId="2" fontId="0" fillId="4" borderId="6" applyNumberFormat="1" applyFont="1" applyFill="1" applyBorder="1" applyAlignment="1" applyProtection="0">
      <alignment vertical="bottom"/>
    </xf>
    <xf numFmtId="60" fontId="0" fillId="4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9" fillId="4" borderId="1" applyNumberFormat="1" applyFont="1" applyFill="1" applyBorder="1" applyAlignment="1" applyProtection="0">
      <alignment vertical="bottom"/>
    </xf>
    <xf numFmtId="61" fontId="0" fillId="4" borderId="1" applyNumberFormat="1" applyFont="1" applyFill="1" applyBorder="1" applyAlignment="1" applyProtection="0">
      <alignment vertical="bottom"/>
    </xf>
    <xf numFmtId="61" fontId="0" fillId="4" borderId="10" applyNumberFormat="1" applyFont="1" applyFill="1" applyBorder="1" applyAlignment="1" applyProtection="0">
      <alignment vertical="bottom"/>
    </xf>
    <xf numFmtId="0" fontId="3" fillId="4" borderId="9" applyNumberFormat="0" applyFont="1" applyFill="1" applyBorder="1" applyAlignment="1" applyProtection="0">
      <alignment vertical="bottom"/>
    </xf>
    <xf numFmtId="61" fontId="0" fillId="4" borderId="4" applyNumberFormat="1" applyFont="1" applyFill="1" applyBorder="1" applyAlignment="1" applyProtection="0">
      <alignment vertical="bottom"/>
    </xf>
    <xf numFmtId="62" fontId="0" fillId="4" borderId="1" applyNumberFormat="1" applyFont="1" applyFill="1" applyBorder="1" applyAlignment="1" applyProtection="0">
      <alignment vertical="bottom"/>
    </xf>
    <xf numFmtId="0" fontId="0" fillId="4" borderId="6" applyNumberFormat="1" applyFont="1" applyFill="1" applyBorder="1" applyAlignment="1" applyProtection="0">
      <alignment vertical="bottom"/>
    </xf>
    <xf numFmtId="2" fontId="0" fillId="4" borderId="29" applyNumberFormat="1" applyFont="1" applyFill="1" applyBorder="1" applyAlignment="1" applyProtection="0">
      <alignment vertical="bottom"/>
    </xf>
    <xf numFmtId="49" fontId="0" fillId="4" borderId="30" applyNumberFormat="1" applyFont="1" applyFill="1" applyBorder="1" applyAlignment="1" applyProtection="0">
      <alignment vertical="bottom"/>
    </xf>
    <xf numFmtId="4" fontId="0" fillId="4" borderId="31" applyNumberFormat="1" applyFont="1" applyFill="1" applyBorder="1" applyAlignment="1" applyProtection="0">
      <alignment vertical="bottom"/>
    </xf>
    <xf numFmtId="61" fontId="0" fillId="4" borderId="32" applyNumberFormat="1" applyFont="1" applyFill="1" applyBorder="1" applyAlignment="1" applyProtection="0">
      <alignment vertical="bottom"/>
    </xf>
    <xf numFmtId="0" fontId="0" fillId="4" borderId="33" applyNumberFormat="0" applyFont="1" applyFill="1" applyBorder="1" applyAlignment="1" applyProtection="0">
      <alignment vertical="bottom"/>
    </xf>
    <xf numFmtId="63" fontId="0" fillId="4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9" fillId="4" borderId="1" applyNumberFormat="0" applyFont="1" applyFill="1" applyBorder="1" applyAlignment="1" applyProtection="0">
      <alignment vertical="bottom"/>
    </xf>
    <xf numFmtId="0" fontId="0" fillId="4" borderId="4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4" borderId="4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buero@kapretz.de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3.6016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103</v>
      </c>
      <c r="C11" s="3"/>
      <c r="D11" s="3"/>
    </row>
    <row r="12">
      <c r="B12" s="4"/>
      <c r="C12" t="s" s="4">
        <v>5</v>
      </c>
      <c r="D12" t="s" s="5">
        <v>103</v>
      </c>
    </row>
    <row r="13">
      <c r="B13" t="s" s="3">
        <v>292</v>
      </c>
      <c r="C13" s="3"/>
      <c r="D13" s="3"/>
    </row>
    <row r="14">
      <c r="B14" s="4"/>
      <c r="C14" t="s" s="4">
        <v>5</v>
      </c>
      <c r="D14" t="s" s="5">
        <v>292</v>
      </c>
    </row>
    <row r="15">
      <c r="B15" t="s" s="3">
        <v>317</v>
      </c>
      <c r="C15" s="3"/>
      <c r="D15" s="3"/>
    </row>
    <row r="16">
      <c r="B16" s="4"/>
      <c r="C16" t="s" s="4">
        <v>5</v>
      </c>
      <c r="D16" t="s" s="5">
        <v>317</v>
      </c>
    </row>
    <row r="17">
      <c r="B17" t="s" s="3">
        <v>462</v>
      </c>
      <c r="C17" s="3"/>
      <c r="D17" s="3"/>
    </row>
    <row r="18">
      <c r="B18" s="4"/>
      <c r="C18" t="s" s="4">
        <v>5</v>
      </c>
      <c r="D18" t="s" s="5">
        <v>462</v>
      </c>
    </row>
    <row r="19">
      <c r="B19" t="s" s="3">
        <v>470</v>
      </c>
      <c r="C19" s="3"/>
      <c r="D19" s="3"/>
    </row>
    <row r="20">
      <c r="B20" s="4"/>
      <c r="C20" t="s" s="4">
        <v>5</v>
      </c>
      <c r="D20" t="s" s="5">
        <v>470</v>
      </c>
    </row>
  </sheetData>
  <mergeCells count="1">
    <mergeCell ref="B3:D3"/>
  </mergeCells>
  <hyperlinks>
    <hyperlink ref="D10" location="'ÜBERSICH.XLS'!R1C1" tooltip="" display="ÜBERSICH.XLS"/>
    <hyperlink ref="D12" location="'WOHFLÄ.XLS'!R1C1" tooltip="" display="WOHFLÄ.XLS"/>
    <hyperlink ref="D14" location="'NUZFLÄ.XLS'!R1C1" tooltip="" display="NUZFLÄ.XLS"/>
    <hyperlink ref="D16" location="'KUBUS.XLS'!R1C1" tooltip="" display="KUBUS.XLS"/>
    <hyperlink ref="D18" location="'BGFGF.XLS'!R1C1" tooltip="" display="BGFGF.XLS"/>
    <hyperlink ref="D20" location="'FENFAS.XLS'!R1C1" tooltip="" display="FENFAS.XLS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Q212"/>
  <sheetViews>
    <sheetView workbookViewId="0" showGridLines="0" defaultGridColor="1"/>
  </sheetViews>
  <sheetFormatPr defaultColWidth="13.75" defaultRowHeight="12" customHeight="1" outlineLevelRow="0" outlineLevelCol="0"/>
  <cols>
    <col min="1" max="1" width="2" style="6" customWidth="1"/>
    <col min="2" max="2" width="10.25" style="6" customWidth="1"/>
    <col min="3" max="3" width="11" style="6" customWidth="1"/>
    <col min="4" max="5" width="11.25" style="6" customWidth="1"/>
    <col min="6" max="6" width="11" style="6" customWidth="1"/>
    <col min="7" max="7" width="9.75" style="6" customWidth="1"/>
    <col min="8" max="8" width="9" style="6" customWidth="1"/>
    <col min="9" max="9" width="12.75" style="6" customWidth="1"/>
    <col min="10" max="10" width="11.75" style="6" customWidth="1"/>
    <col min="11" max="17" width="10.25" style="6" customWidth="1"/>
    <col min="18" max="16384" width="13.75" style="6" customWidth="1"/>
  </cols>
  <sheetData>
    <row r="1" ht="17" customHeight="1">
      <c r="A1" s="7"/>
      <c r="B1" s="7"/>
      <c r="C1" s="7"/>
      <c r="D1" s="7"/>
      <c r="E1" s="7"/>
      <c r="F1" s="7"/>
      <c r="G1" s="7"/>
      <c r="H1" s="7"/>
      <c r="I1" s="8"/>
      <c r="J1" t="s" s="9">
        <v>6</v>
      </c>
      <c r="K1" s="10"/>
      <c r="L1" s="7"/>
      <c r="M1" s="7"/>
      <c r="N1" s="7"/>
      <c r="O1" s="7"/>
      <c r="P1" s="7"/>
      <c r="Q1" s="7"/>
    </row>
    <row r="2" ht="17" customHeight="1">
      <c r="A2" s="7"/>
      <c r="B2" t="s" s="11">
        <v>7</v>
      </c>
      <c r="C2" s="12"/>
      <c r="D2" s="12"/>
      <c r="E2" s="7"/>
      <c r="F2" s="7"/>
      <c r="G2" s="7"/>
      <c r="H2" s="7"/>
      <c r="I2" s="8"/>
      <c r="J2" s="13"/>
      <c r="K2" s="10"/>
      <c r="L2" s="7"/>
      <c r="M2" s="7"/>
      <c r="N2" s="7"/>
      <c r="O2" s="7"/>
      <c r="P2" s="7"/>
      <c r="Q2" s="7"/>
    </row>
    <row r="3" ht="17" customHeight="1">
      <c r="A3" s="7"/>
      <c r="B3" s="7"/>
      <c r="C3" s="7"/>
      <c r="D3" s="7"/>
      <c r="E3" s="7"/>
      <c r="F3" s="7"/>
      <c r="G3" s="7"/>
      <c r="H3" s="7"/>
      <c r="I3" s="8"/>
      <c r="J3" t="s" s="9">
        <v>8</v>
      </c>
      <c r="K3" s="10"/>
      <c r="L3" s="7"/>
      <c r="M3" s="7"/>
      <c r="N3" s="7"/>
      <c r="O3" s="7"/>
      <c r="P3" s="7"/>
      <c r="Q3" s="7"/>
    </row>
    <row r="4" ht="17" customHeight="1">
      <c r="A4" s="7"/>
      <c r="B4" s="7"/>
      <c r="C4" s="7"/>
      <c r="D4" s="7"/>
      <c r="E4" s="7"/>
      <c r="F4" s="7"/>
      <c r="G4" s="7"/>
      <c r="H4" s="7"/>
      <c r="I4" s="8"/>
      <c r="J4" t="s" s="9">
        <v>9</v>
      </c>
      <c r="K4" s="10"/>
      <c r="L4" s="7"/>
      <c r="M4" s="7"/>
      <c r="N4" s="7"/>
      <c r="O4" s="7"/>
      <c r="P4" s="7"/>
      <c r="Q4" s="7"/>
    </row>
    <row r="5" ht="17" customHeight="1">
      <c r="A5" s="7"/>
      <c r="B5" s="7"/>
      <c r="C5" s="7"/>
      <c r="D5" s="7"/>
      <c r="E5" s="7"/>
      <c r="F5" s="7"/>
      <c r="G5" s="7"/>
      <c r="H5" s="7"/>
      <c r="I5" s="8"/>
      <c r="J5" t="s" s="9">
        <v>10</v>
      </c>
      <c r="K5" s="10"/>
      <c r="L5" s="7"/>
      <c r="M5" s="7"/>
      <c r="N5" s="7"/>
      <c r="O5" s="7"/>
      <c r="P5" s="7"/>
      <c r="Q5" s="7"/>
    </row>
    <row r="6" ht="17" customHeight="1">
      <c r="A6" s="7"/>
      <c r="B6" s="7"/>
      <c r="C6" s="7"/>
      <c r="D6" s="7"/>
      <c r="E6" s="7"/>
      <c r="F6" s="7"/>
      <c r="G6" s="7"/>
      <c r="H6" s="7"/>
      <c r="I6" s="8"/>
      <c r="J6" s="10"/>
      <c r="K6" s="10"/>
      <c r="L6" s="7"/>
      <c r="M6" s="7"/>
      <c r="N6" s="7"/>
      <c r="O6" s="7"/>
      <c r="P6" s="7"/>
      <c r="Q6" s="7"/>
    </row>
    <row r="7" ht="17" customHeight="1">
      <c r="A7" s="7"/>
      <c r="B7" s="7"/>
      <c r="C7" s="7"/>
      <c r="D7" s="7"/>
      <c r="E7" s="7"/>
      <c r="F7" s="7"/>
      <c r="G7" s="7"/>
      <c r="H7" s="7"/>
      <c r="I7" s="8"/>
      <c r="J7" t="s" s="9">
        <v>11</v>
      </c>
      <c r="K7" s="10"/>
      <c r="L7" s="7"/>
      <c r="M7" s="7"/>
      <c r="N7" s="7"/>
      <c r="O7" s="7"/>
      <c r="P7" s="7"/>
      <c r="Q7" s="7"/>
    </row>
    <row r="8" ht="17.5" customHeight="1">
      <c r="A8" s="7"/>
      <c r="B8" s="14"/>
      <c r="C8" s="14"/>
      <c r="D8" s="14"/>
      <c r="E8" s="14"/>
      <c r="F8" s="14"/>
      <c r="G8" s="14"/>
      <c r="H8" s="14"/>
      <c r="I8" s="15"/>
      <c r="J8" t="s" s="16">
        <v>12</v>
      </c>
      <c r="K8" s="17"/>
      <c r="L8" s="7"/>
      <c r="M8" s="7"/>
      <c r="N8" s="7"/>
      <c r="O8" s="7"/>
      <c r="P8" s="7"/>
      <c r="Q8" s="7"/>
    </row>
    <row r="9" ht="15.5" customHeight="1">
      <c r="A9" s="7"/>
      <c r="B9" s="18"/>
      <c r="C9" s="18"/>
      <c r="D9" s="18"/>
      <c r="E9" s="18"/>
      <c r="F9" s="18"/>
      <c r="G9" s="18"/>
      <c r="H9" s="18"/>
      <c r="I9" s="18"/>
      <c r="J9" s="18"/>
      <c r="K9" s="18"/>
      <c r="L9" s="7"/>
      <c r="M9" s="7"/>
      <c r="N9" s="7"/>
      <c r="O9" s="7"/>
      <c r="P9" s="7"/>
      <c r="Q9" s="7"/>
    </row>
    <row r="10" ht="15" customHeight="1">
      <c r="A10" s="7"/>
      <c r="B10" t="s" s="19">
        <v>13</v>
      </c>
      <c r="C10" s="7"/>
      <c r="D10" s="7"/>
      <c r="E10" s="7"/>
      <c r="F10" s="7"/>
      <c r="G10" s="7"/>
      <c r="H10" s="7"/>
      <c r="I10" s="12"/>
      <c r="J10" s="7"/>
      <c r="K10" s="7"/>
      <c r="L10" s="7"/>
      <c r="M10" s="7"/>
      <c r="N10" s="7"/>
      <c r="O10" s="7"/>
      <c r="P10" s="7"/>
      <c r="Q10" s="7"/>
    </row>
    <row r="11" ht="15" customHeight="1">
      <c r="A11" s="7"/>
      <c r="B11" t="s" s="19">
        <v>14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ht="15" customHeight="1">
      <c r="A12" s="7"/>
      <c r="B12" s="12"/>
      <c r="C12" s="12"/>
      <c r="D12" s="7"/>
      <c r="E12" s="7"/>
      <c r="F12" s="7"/>
      <c r="G12" s="7"/>
      <c r="H12" s="7"/>
      <c r="I12" s="20"/>
      <c r="J12" s="7"/>
      <c r="K12" s="7"/>
      <c r="L12" s="7"/>
      <c r="M12" s="7"/>
      <c r="N12" s="7"/>
      <c r="O12" s="7"/>
      <c r="P12" s="7"/>
      <c r="Q12" s="7"/>
    </row>
    <row r="13" ht="15" customHeight="1">
      <c r="A13" s="7"/>
      <c r="B13" s="7"/>
      <c r="C13" s="1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ht="15" customHeight="1">
      <c r="A15" s="7"/>
      <c r="B15" s="7"/>
      <c r="C15" s="7"/>
      <c r="D15" s="7"/>
      <c r="E15" s="12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ht="15" customHeight="1">
      <c r="A17" s="7"/>
      <c r="B17" t="s" s="19">
        <v>15</v>
      </c>
      <c r="C17" s="7"/>
      <c r="D17" s="7"/>
      <c r="E17" s="7"/>
      <c r="F17" s="21">
        <v>1142</v>
      </c>
      <c r="G17" t="s" s="11">
        <v>16</v>
      </c>
      <c r="H17" s="7"/>
      <c r="I17" s="7"/>
      <c r="J17" s="7"/>
      <c r="K17" s="7"/>
      <c r="L17" s="7"/>
      <c r="M17" s="7"/>
      <c r="N17" s="7"/>
      <c r="O17" s="7"/>
      <c r="P17" s="7"/>
      <c r="Q17" s="7"/>
    </row>
    <row r="18" ht="15" customHeight="1">
      <c r="A18" s="7"/>
      <c r="B18" s="1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ht="15" customHeight="1">
      <c r="A23" s="7"/>
      <c r="B23" t="s" s="19">
        <v>17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ht="15" customHeight="1">
      <c r="A24" s="7"/>
      <c r="B24" s="12"/>
      <c r="C24" s="12"/>
      <c r="D24" s="12"/>
      <c r="E24" t="s" s="11">
        <v>18</v>
      </c>
      <c r="F24" s="12"/>
      <c r="G24" s="12"/>
      <c r="H24" s="12"/>
      <c r="I24" s="12"/>
      <c r="J24" s="12"/>
      <c r="K24" s="7"/>
      <c r="L24" s="7"/>
      <c r="M24" s="7"/>
      <c r="N24" s="7"/>
      <c r="O24" s="7"/>
      <c r="P24" s="7"/>
      <c r="Q24" s="7"/>
    </row>
    <row r="25" ht="15" customHeight="1">
      <c r="A25" s="7"/>
      <c r="B25" s="12"/>
      <c r="C25" s="7"/>
      <c r="D25" s="7"/>
      <c r="E25" t="s" s="11">
        <v>19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ht="15" customHeight="1">
      <c r="A26" s="7"/>
      <c r="B26" s="1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ht="15" customHeight="1">
      <c r="A27" s="7"/>
      <c r="B27" s="1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ht="15" customHeight="1">
      <c r="A28" s="7"/>
      <c r="B28" t="s" s="22">
        <v>20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ht="15" customHeight="1">
      <c r="A29" s="7"/>
      <c r="B29" s="7"/>
      <c r="C29" s="7"/>
      <c r="D29" s="7"/>
      <c r="E29" s="7"/>
      <c r="F29" t="s" s="23">
        <v>21</v>
      </c>
      <c r="G29" s="7"/>
      <c r="H29" s="7"/>
      <c r="I29" s="7"/>
      <c r="J29" s="7"/>
      <c r="K29" s="7"/>
      <c r="L29" s="7"/>
      <c r="M29" s="7"/>
      <c r="N29" s="12"/>
      <c r="O29" s="7"/>
      <c r="P29" s="12"/>
      <c r="Q29" s="7"/>
    </row>
    <row r="30" ht="15" customHeight="1">
      <c r="A30" s="7"/>
      <c r="B30" s="7"/>
      <c r="C30" s="7"/>
      <c r="D30" s="7"/>
      <c r="E30" s="7"/>
      <c r="F30" t="s" s="24">
        <v>22</v>
      </c>
      <c r="G30" s="7"/>
      <c r="H30" s="7"/>
      <c r="I30" s="7"/>
      <c r="J30" s="7"/>
      <c r="K30" s="7"/>
      <c r="L30" s="7"/>
      <c r="M30" s="7"/>
      <c r="N30" s="12"/>
      <c r="O30" s="7"/>
      <c r="P30" s="12"/>
      <c r="Q30" s="7"/>
    </row>
    <row r="31" ht="15" customHeight="1">
      <c r="A31" s="7"/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12"/>
      <c r="O31" s="7"/>
      <c r="P31" s="12"/>
      <c r="Q31" s="7"/>
    </row>
    <row r="32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2"/>
      <c r="O32" s="7"/>
      <c r="P32" s="12"/>
      <c r="Q32" s="7"/>
    </row>
    <row r="33" ht="15" customHeight="1">
      <c r="A33" s="7"/>
      <c r="B33" t="s" s="19">
        <v>23</v>
      </c>
      <c r="C33" s="7"/>
      <c r="D33" s="7"/>
      <c r="E33" s="7"/>
      <c r="F33" s="25">
        <f>'BGFGF.XLS'!$F$9</f>
        <v>473.4704</v>
      </c>
      <c r="G33" t="s" s="11">
        <v>16</v>
      </c>
      <c r="H33" s="7"/>
      <c r="I33" s="7"/>
      <c r="J33" s="7"/>
      <c r="K33" s="7"/>
      <c r="L33" s="7"/>
      <c r="M33" s="7"/>
      <c r="N33" s="7"/>
      <c r="O33" s="7"/>
      <c r="P33" s="7"/>
      <c r="Q33" s="7"/>
    </row>
    <row r="34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ht="15" customHeight="1">
      <c r="A35" s="7"/>
      <c r="B35" t="s" s="19">
        <v>24</v>
      </c>
      <c r="C35" s="7"/>
      <c r="D35" s="7"/>
      <c r="E35" s="7"/>
      <c r="F35" s="25">
        <f>'BGFGF.XLS'!$F$11</f>
        <v>650.2311999999999</v>
      </c>
      <c r="G35" t="s" s="11">
        <v>16</v>
      </c>
      <c r="H35" s="7"/>
      <c r="I35" s="7"/>
      <c r="J35" s="7"/>
      <c r="K35" s="7"/>
      <c r="L35" s="7"/>
      <c r="M35" s="7"/>
      <c r="N35" s="7"/>
      <c r="O35" s="7"/>
      <c r="P35" s="7"/>
      <c r="Q35" s="7"/>
    </row>
    <row r="36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ht="15" customHeight="1">
      <c r="A37" s="7"/>
      <c r="B37" t="s" s="19">
        <v>25</v>
      </c>
      <c r="C37" s="7"/>
      <c r="D37" s="7"/>
      <c r="E37" s="7"/>
      <c r="F37" s="25">
        <f>'BGFGF.XLS'!$F$13</f>
        <v>603.8084</v>
      </c>
      <c r="G37" t="s" s="11">
        <v>16</v>
      </c>
      <c r="H37" s="7"/>
      <c r="I37" s="7"/>
      <c r="J37" s="7"/>
      <c r="K37" s="7"/>
      <c r="L37" s="7"/>
      <c r="M37" s="7"/>
      <c r="N37" s="7"/>
      <c r="O37" s="7"/>
      <c r="P37" s="7"/>
      <c r="Q37" s="7"/>
    </row>
    <row r="38" ht="15" customHeight="1">
      <c r="A38" s="7"/>
      <c r="B38" s="12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ht="15" customHeight="1">
      <c r="A39" s="7"/>
      <c r="B39" t="s" s="19">
        <v>26</v>
      </c>
      <c r="C39" s="7"/>
      <c r="D39" s="7"/>
      <c r="E39" s="7"/>
      <c r="F39" s="25">
        <f>'BGFGF.XLS'!$F$15</f>
        <v>597.0552</v>
      </c>
      <c r="G39" t="s" s="11">
        <v>16</v>
      </c>
      <c r="H39" s="7"/>
      <c r="I39" s="7"/>
      <c r="J39" s="7"/>
      <c r="K39" s="7"/>
      <c r="L39" s="7"/>
      <c r="M39" s="7"/>
      <c r="N39" s="7"/>
      <c r="O39" s="7"/>
      <c r="P39" s="7"/>
      <c r="Q39" s="7"/>
    </row>
    <row r="40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ht="15" customHeight="1">
      <c r="A41" s="7"/>
      <c r="B41" t="s" s="19">
        <v>27</v>
      </c>
      <c r="C41" s="7"/>
      <c r="D41" s="7"/>
      <c r="E41" s="7"/>
      <c r="F41" s="25">
        <f>'BGFGF.XLS'!$F$17</f>
        <v>599.6684</v>
      </c>
      <c r="G41" t="s" s="11">
        <v>16</v>
      </c>
      <c r="H41" s="7"/>
      <c r="I41" s="7"/>
      <c r="J41" s="7"/>
      <c r="K41" s="7"/>
      <c r="L41" s="7"/>
      <c r="M41" s="7"/>
      <c r="N41" s="7"/>
      <c r="O41" s="7"/>
      <c r="P41" s="7"/>
      <c r="Q41" s="7"/>
    </row>
    <row r="42" ht="15" customHeight="1">
      <c r="A42" s="7"/>
      <c r="B42" s="12"/>
      <c r="C42" s="7"/>
      <c r="D42" s="7"/>
      <c r="E42" s="7"/>
      <c r="F42" s="25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ht="15" customHeight="1">
      <c r="A43" s="7"/>
      <c r="B43" t="s" s="19">
        <v>28</v>
      </c>
      <c r="C43" s="7"/>
      <c r="D43" s="7"/>
      <c r="E43" s="7"/>
      <c r="F43" s="25">
        <f>'BGFGF.XLS'!$F$19</f>
        <v>597.2152</v>
      </c>
      <c r="G43" t="s" s="11">
        <v>16</v>
      </c>
      <c r="H43" s="7"/>
      <c r="I43" s="7"/>
      <c r="J43" s="7"/>
      <c r="K43" s="7"/>
      <c r="L43" s="7"/>
      <c r="M43" s="7"/>
      <c r="N43" s="7"/>
      <c r="O43" s="7"/>
      <c r="P43" s="7"/>
      <c r="Q43" s="7"/>
    </row>
    <row r="44" ht="15" customHeight="1">
      <c r="A44" s="7"/>
      <c r="B44" s="12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ht="15" customHeight="1">
      <c r="A45" s="7"/>
      <c r="B45" t="s" s="19">
        <v>29</v>
      </c>
      <c r="C45" s="7"/>
      <c r="D45" s="7"/>
      <c r="E45" s="7"/>
      <c r="F45" s="25">
        <f>'BGFGF.XLS'!$F$21</f>
        <v>561.3395</v>
      </c>
      <c r="G45" t="s" s="11">
        <v>16</v>
      </c>
      <c r="H45" s="7"/>
      <c r="I45" s="7"/>
      <c r="J45" s="7"/>
      <c r="K45" s="7"/>
      <c r="L45" s="7"/>
      <c r="M45" s="7"/>
      <c r="N45" s="7"/>
      <c r="O45" s="7"/>
      <c r="P45" s="7"/>
      <c r="Q45" s="7"/>
    </row>
    <row r="46" ht="15" customHeight="1">
      <c r="A46" s="7"/>
      <c r="B46" t="s" s="11">
        <v>30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ht="15" customHeight="1">
      <c r="A47" s="7"/>
      <c r="B47" s="26"/>
      <c r="C47" s="27"/>
      <c r="D47" s="27"/>
      <c r="E47" s="27"/>
      <c r="F47" s="27"/>
      <c r="G47" s="27"/>
      <c r="H47" s="27"/>
      <c r="I47" s="27"/>
      <c r="J47" s="27"/>
      <c r="K47" s="27"/>
      <c r="L47" s="7"/>
      <c r="M47" s="7"/>
      <c r="N47" s="7"/>
      <c r="O47" s="7"/>
      <c r="P47" s="7"/>
      <c r="Q47" s="7"/>
    </row>
    <row r="48" ht="15" customHeight="1">
      <c r="A48" s="28"/>
      <c r="B48" t="s" s="29">
        <v>31</v>
      </c>
      <c r="C48" s="30"/>
      <c r="D48" s="30"/>
      <c r="E48" s="30"/>
      <c r="F48" s="31">
        <f>SUM(F33:F45)</f>
        <v>4082.7883</v>
      </c>
      <c r="G48" t="s" s="32">
        <v>16</v>
      </c>
      <c r="H48" s="30"/>
      <c r="I48" s="30"/>
      <c r="J48" s="30"/>
      <c r="K48" s="33"/>
      <c r="L48" s="34"/>
      <c r="M48" s="7"/>
      <c r="N48" s="7"/>
      <c r="O48" s="7"/>
      <c r="P48" s="7"/>
      <c r="Q48" s="7"/>
    </row>
    <row r="49" ht="15" customHeight="1">
      <c r="A49" s="7"/>
      <c r="B49" s="35"/>
      <c r="C49" s="35"/>
      <c r="D49" s="35"/>
      <c r="E49" s="35"/>
      <c r="F49" s="36"/>
      <c r="G49" s="36"/>
      <c r="H49" s="35"/>
      <c r="I49" s="35"/>
      <c r="J49" s="35"/>
      <c r="K49" s="35"/>
      <c r="L49" s="7"/>
      <c r="M49" s="7"/>
      <c r="N49" s="7"/>
      <c r="O49" s="7"/>
      <c r="P49" s="7"/>
      <c r="Q49" s="7"/>
    </row>
    <row r="50" ht="15" customHeight="1">
      <c r="A50" s="7"/>
      <c r="B50" s="7"/>
      <c r="C50" s="7"/>
      <c r="D50" s="7"/>
      <c r="E50" s="7"/>
      <c r="F50" s="12"/>
      <c r="G50" s="12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ht="15" customHeight="1">
      <c r="A51" s="7"/>
      <c r="B51" s="7"/>
      <c r="C51" s="7"/>
      <c r="D51" s="7"/>
      <c r="E51" s="7"/>
      <c r="F51" s="12"/>
      <c r="G51" s="12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ht="15" customHeight="1">
      <c r="A52" s="7"/>
      <c r="B52" s="7"/>
      <c r="C52" s="7"/>
      <c r="D52" s="7"/>
      <c r="E52" s="7"/>
      <c r="F52" s="12"/>
      <c r="G52" s="12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ht="15" customHeight="1">
      <c r="A53" s="7"/>
      <c r="B53" s="7"/>
      <c r="C53" s="7"/>
      <c r="D53" s="7"/>
      <c r="E53" s="7"/>
      <c r="F53" s="12"/>
      <c r="G53" s="12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ht="15" customHeight="1">
      <c r="A54" s="7"/>
      <c r="B54" t="s" s="19">
        <v>32</v>
      </c>
      <c r="C54" s="7"/>
      <c r="D54" s="7"/>
      <c r="E54" s="7"/>
      <c r="F54" s="7"/>
      <c r="G54" s="7"/>
      <c r="H54" s="7"/>
      <c r="I54" s="37">
        <f>'BGFGF.XLS'!$G$45</f>
        <v>742.4896</v>
      </c>
      <c r="J54" s="38"/>
      <c r="K54" t="s" s="11">
        <v>16</v>
      </c>
      <c r="L54" s="7"/>
      <c r="M54" s="7"/>
      <c r="N54" s="7"/>
      <c r="O54" s="7"/>
      <c r="P54" s="7"/>
      <c r="Q54" s="7"/>
    </row>
    <row r="55" ht="15" customHeight="1">
      <c r="A55" s="7"/>
      <c r="B55" t="s" s="11">
        <v>33</v>
      </c>
      <c r="C55" s="7"/>
      <c r="D55" s="7"/>
      <c r="E55" s="7"/>
      <c r="F55" s="7"/>
      <c r="G55" s="7"/>
      <c r="H55" s="7"/>
      <c r="I55" s="37">
        <f>'BGFGF.XLS'!$G$47</f>
        <v>48.6</v>
      </c>
      <c r="J55" s="38"/>
      <c r="K55" t="s" s="11">
        <v>16</v>
      </c>
      <c r="L55" s="7"/>
      <c r="M55" s="7"/>
      <c r="N55" s="7"/>
      <c r="O55" s="7"/>
      <c r="P55" s="7"/>
      <c r="Q55" s="7"/>
    </row>
    <row r="56" ht="1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ht="15" customHeight="1">
      <c r="A57" s="7"/>
      <c r="B57" t="s" s="19">
        <v>34</v>
      </c>
      <c r="C57" s="7"/>
      <c r="D57" s="7"/>
      <c r="E57" s="7"/>
      <c r="F57" t="s" s="11">
        <v>35</v>
      </c>
      <c r="G57" s="7"/>
      <c r="H57" s="7"/>
      <c r="I57" s="39">
        <f>SUM(I54:I55)</f>
        <v>791.0896</v>
      </c>
      <c r="J57" s="7"/>
      <c r="K57" s="7"/>
      <c r="L57" s="7"/>
      <c r="M57" s="7"/>
      <c r="N57" s="7"/>
      <c r="O57" s="7"/>
      <c r="P57" s="7"/>
      <c r="Q57" s="7"/>
    </row>
    <row r="58" ht="15" customHeight="1">
      <c r="A58" s="7"/>
      <c r="B58" s="12"/>
      <c r="C58" s="7"/>
      <c r="D58" s="7"/>
      <c r="E58" s="7"/>
      <c r="F58" s="7"/>
      <c r="G58" s="7"/>
      <c r="H58" s="7"/>
      <c r="I58" s="40">
        <f>F17</f>
        <v>1142</v>
      </c>
      <c r="J58" t="s" s="41">
        <v>36</v>
      </c>
      <c r="K58" s="42">
        <f>I57/I58</f>
        <v>0.692722942206655</v>
      </c>
      <c r="L58" s="7"/>
      <c r="M58" s="7"/>
      <c r="N58" s="7"/>
      <c r="O58" s="7"/>
      <c r="P58" s="7"/>
      <c r="Q58" s="7"/>
    </row>
    <row r="59" ht="1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35"/>
      <c r="L59" s="7"/>
      <c r="M59" s="7"/>
      <c r="N59" s="7"/>
      <c r="O59" s="7"/>
      <c r="P59" s="7"/>
      <c r="Q59" s="7"/>
    </row>
    <row r="60" ht="15" customHeight="1">
      <c r="A60" s="7"/>
      <c r="B60" t="s" s="19">
        <v>37</v>
      </c>
      <c r="C60" s="7"/>
      <c r="D60" s="7"/>
      <c r="E60" s="7"/>
      <c r="F60" t="s" s="11">
        <v>38</v>
      </c>
      <c r="G60" s="7"/>
      <c r="H60" s="7"/>
      <c r="I60" s="39">
        <f>F48</f>
        <v>4082.7883</v>
      </c>
      <c r="J60" s="38"/>
      <c r="K60" s="7"/>
      <c r="L60" s="7"/>
      <c r="M60" s="7"/>
      <c r="N60" s="7"/>
      <c r="O60" s="7"/>
      <c r="P60" s="7"/>
      <c r="Q60" s="7"/>
    </row>
    <row r="61" ht="15" customHeight="1">
      <c r="A61" s="7"/>
      <c r="B61" s="7"/>
      <c r="C61" s="7"/>
      <c r="D61" s="7"/>
      <c r="E61" s="7"/>
      <c r="F61" s="7"/>
      <c r="G61" s="7"/>
      <c r="H61" s="7"/>
      <c r="I61" s="25">
        <f>F17</f>
        <v>1142</v>
      </c>
      <c r="J61" t="s" s="41">
        <v>36</v>
      </c>
      <c r="K61" s="42">
        <f>I60/I61</f>
        <v>3.5751211033275</v>
      </c>
      <c r="L61" s="7"/>
      <c r="M61" s="7"/>
      <c r="N61" s="7"/>
      <c r="O61" s="7"/>
      <c r="P61" s="7"/>
      <c r="Q61" s="7"/>
    </row>
    <row r="62" ht="1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35"/>
      <c r="L62" s="7"/>
      <c r="M62" s="7"/>
      <c r="N62" s="7"/>
      <c r="O62" s="7"/>
      <c r="P62" s="7"/>
      <c r="Q62" s="7"/>
    </row>
    <row r="63" ht="15.5" customHeight="1">
      <c r="A63" s="7"/>
      <c r="B63" s="14"/>
      <c r="C63" s="14"/>
      <c r="D63" s="14"/>
      <c r="E63" s="14"/>
      <c r="F63" s="14"/>
      <c r="G63" s="14"/>
      <c r="H63" s="14"/>
      <c r="I63" s="14"/>
      <c r="J63" s="43"/>
      <c r="K63" s="14"/>
      <c r="L63" s="7"/>
      <c r="M63" s="7"/>
      <c r="N63" s="7"/>
      <c r="O63" s="7"/>
      <c r="P63" s="7"/>
      <c r="Q63" s="7"/>
    </row>
    <row r="64" ht="15.5" customHeight="1">
      <c r="A64" s="7"/>
      <c r="B64" s="18"/>
      <c r="C64" s="18"/>
      <c r="D64" s="18"/>
      <c r="E64" s="18"/>
      <c r="F64" s="18"/>
      <c r="G64" s="18"/>
      <c r="H64" s="18"/>
      <c r="I64" s="18"/>
      <c r="J64" s="44"/>
      <c r="K64" s="18"/>
      <c r="L64" s="7"/>
      <c r="M64" s="7"/>
      <c r="N64" s="7"/>
      <c r="O64" s="7"/>
      <c r="P64" s="7"/>
      <c r="Q64" s="7"/>
    </row>
    <row r="65" ht="15" customHeight="1">
      <c r="A65" s="7"/>
      <c r="B65" s="7"/>
      <c r="C65" s="7"/>
      <c r="D65" s="7"/>
      <c r="E65" s="7"/>
      <c r="F65" s="7"/>
      <c r="G65" s="7"/>
      <c r="H65" s="7"/>
      <c r="I65" s="7"/>
      <c r="J65" s="25"/>
      <c r="K65" s="7"/>
      <c r="L65" s="7"/>
      <c r="M65" s="7"/>
      <c r="N65" s="7"/>
      <c r="O65" s="7"/>
      <c r="P65" s="7"/>
      <c r="Q65" s="7"/>
    </row>
    <row r="66" ht="15" customHeight="1">
      <c r="A66" s="7"/>
      <c r="B66" t="s" s="19">
        <v>39</v>
      </c>
      <c r="C66" s="7"/>
      <c r="D66" s="7"/>
      <c r="E66" s="7"/>
      <c r="F66" s="7"/>
      <c r="G66" s="7"/>
      <c r="H66" s="7"/>
      <c r="I66" s="7"/>
      <c r="J66" s="25"/>
      <c r="K66" s="7"/>
      <c r="L66" s="7"/>
      <c r="M66" s="7"/>
      <c r="N66" s="7"/>
      <c r="O66" s="7"/>
      <c r="P66" s="7"/>
      <c r="Q66" s="7"/>
    </row>
    <row r="67" ht="15" customHeight="1">
      <c r="A67" s="7"/>
      <c r="B67" s="12"/>
      <c r="C67" s="7"/>
      <c r="D67" s="7"/>
      <c r="E67" s="7"/>
      <c r="F67" s="7"/>
      <c r="G67" s="7"/>
      <c r="H67" s="7"/>
      <c r="I67" s="7"/>
      <c r="J67" s="25"/>
      <c r="K67" s="7"/>
      <c r="L67" s="7"/>
      <c r="M67" s="7"/>
      <c r="N67" s="7"/>
      <c r="O67" s="7"/>
      <c r="P67" s="7"/>
      <c r="Q67" s="7"/>
    </row>
    <row r="68" ht="15" customHeight="1">
      <c r="A68" s="7"/>
      <c r="B68" s="7"/>
      <c r="C68" s="7"/>
      <c r="D68" s="7"/>
      <c r="E68" s="7"/>
      <c r="F68" s="7"/>
      <c r="G68" t="s" s="23">
        <v>40</v>
      </c>
      <c r="H68" s="7"/>
      <c r="I68" s="7"/>
      <c r="J68" t="s" s="23">
        <v>41</v>
      </c>
      <c r="K68" s="7"/>
      <c r="L68" s="7"/>
      <c r="M68" s="7"/>
      <c r="N68" s="7"/>
      <c r="O68" s="7"/>
      <c r="P68" s="7"/>
      <c r="Q68" s="7"/>
    </row>
    <row r="69" ht="15" customHeight="1">
      <c r="A69" s="7"/>
      <c r="B69" t="s" s="19">
        <v>23</v>
      </c>
      <c r="C69" s="7"/>
      <c r="D69" s="7"/>
      <c r="E69" t="s" s="24">
        <v>42</v>
      </c>
      <c r="F69" s="7"/>
      <c r="G69" s="7"/>
      <c r="H69" s="7"/>
      <c r="I69" s="7"/>
      <c r="J69" s="25">
        <f>'NUZFLÄ.XLS'!$I$16</f>
        <v>356.568873623785</v>
      </c>
      <c r="K69" t="s" s="11">
        <v>16</v>
      </c>
      <c r="L69" s="7"/>
      <c r="M69" s="7"/>
      <c r="N69" s="7"/>
      <c r="O69" s="7"/>
      <c r="P69" s="7"/>
      <c r="Q69" s="7"/>
    </row>
    <row r="70" ht="15" customHeight="1">
      <c r="A70" s="7"/>
      <c r="B70" s="7"/>
      <c r="C70" s="7"/>
      <c r="D70" s="7"/>
      <c r="E70" s="38"/>
      <c r="F70" s="7"/>
      <c r="G70" s="7"/>
      <c r="H70" s="7"/>
      <c r="I70" s="7"/>
      <c r="J70" s="25"/>
      <c r="K70" s="7"/>
      <c r="L70" s="7"/>
      <c r="M70" s="7"/>
      <c r="N70" s="7"/>
      <c r="O70" s="7"/>
      <c r="P70" s="7"/>
      <c r="Q70" s="7"/>
    </row>
    <row r="71" ht="15" customHeight="1">
      <c r="A71" s="7"/>
      <c r="B71" s="7"/>
      <c r="C71" s="7"/>
      <c r="D71" s="7"/>
      <c r="E71" s="38"/>
      <c r="F71" s="7"/>
      <c r="G71" s="25"/>
      <c r="H71" s="7"/>
      <c r="I71" s="7"/>
      <c r="J71" s="25"/>
      <c r="K71" s="7"/>
      <c r="L71" s="7"/>
      <c r="M71" s="7"/>
      <c r="N71" s="7"/>
      <c r="O71" s="7"/>
      <c r="P71" s="7"/>
      <c r="Q71" s="7"/>
    </row>
    <row r="72" ht="15" customHeight="1">
      <c r="A72" s="7"/>
      <c r="B72" t="s" s="19">
        <v>43</v>
      </c>
      <c r="C72" s="7"/>
      <c r="D72" s="7"/>
      <c r="E72" t="s" s="24">
        <v>44</v>
      </c>
      <c r="F72" s="7"/>
      <c r="G72" s="37">
        <f>'WOHFLÄ.XLS'!I18</f>
        <v>931.4324966</v>
      </c>
      <c r="H72" s="38"/>
      <c r="I72" t="s" s="11">
        <v>16</v>
      </c>
      <c r="J72" s="25"/>
      <c r="K72" s="7"/>
      <c r="L72" s="7"/>
      <c r="M72" s="7"/>
      <c r="N72" s="7"/>
      <c r="O72" s="7"/>
      <c r="P72" s="7"/>
      <c r="Q72" s="7"/>
    </row>
    <row r="73" ht="15" customHeight="1">
      <c r="A73" s="7"/>
      <c r="B73" s="7"/>
      <c r="C73" s="7"/>
      <c r="D73" s="7"/>
      <c r="E73" s="38"/>
      <c r="F73" s="7"/>
      <c r="G73" s="25"/>
      <c r="H73" s="7"/>
      <c r="I73" s="7"/>
      <c r="J73" s="25"/>
      <c r="K73" s="7"/>
      <c r="L73" s="7"/>
      <c r="M73" s="7"/>
      <c r="N73" s="7"/>
      <c r="O73" s="7"/>
      <c r="P73" s="7"/>
      <c r="Q73" s="7"/>
    </row>
    <row r="74" ht="15" customHeight="1">
      <c r="A74" s="7"/>
      <c r="B74" s="7"/>
      <c r="C74" s="7"/>
      <c r="D74" s="7"/>
      <c r="E74" s="38"/>
      <c r="F74" s="7"/>
      <c r="G74" s="25"/>
      <c r="H74" s="7"/>
      <c r="I74" s="7"/>
      <c r="J74" s="25"/>
      <c r="K74" s="7"/>
      <c r="L74" s="7"/>
      <c r="M74" s="7"/>
      <c r="N74" s="7"/>
      <c r="O74" s="7"/>
      <c r="P74" s="7"/>
      <c r="Q74" s="7"/>
    </row>
    <row r="75" ht="15" customHeight="1">
      <c r="A75" s="7"/>
      <c r="B75" t="s" s="19">
        <v>45</v>
      </c>
      <c r="C75" s="7"/>
      <c r="D75" s="7"/>
      <c r="E75" t="s" s="24">
        <v>44</v>
      </c>
      <c r="F75" s="7"/>
      <c r="G75" s="37">
        <f>'WOHFLÄ.XLS'!I33</f>
        <v>908.57975565</v>
      </c>
      <c r="H75" s="38"/>
      <c r="I75" t="s" s="11">
        <v>16</v>
      </c>
      <c r="J75" s="25"/>
      <c r="K75" s="7"/>
      <c r="L75" s="7"/>
      <c r="M75" s="7"/>
      <c r="N75" s="7"/>
      <c r="O75" s="7"/>
      <c r="P75" s="7"/>
      <c r="Q75" s="7"/>
    </row>
    <row r="76" ht="15" customHeight="1">
      <c r="A76" s="7"/>
      <c r="B76" s="12"/>
      <c r="C76" s="7"/>
      <c r="D76" s="7"/>
      <c r="E76" s="38"/>
      <c r="F76" s="7"/>
      <c r="G76" s="25"/>
      <c r="H76" s="7"/>
      <c r="I76" s="7"/>
      <c r="J76" s="25"/>
      <c r="K76" s="7"/>
      <c r="L76" s="7"/>
      <c r="M76" s="7"/>
      <c r="N76" s="7"/>
      <c r="O76" s="7"/>
      <c r="P76" s="7"/>
      <c r="Q76" s="7"/>
    </row>
    <row r="77" ht="15" customHeight="1">
      <c r="A77" s="7"/>
      <c r="B77" s="7"/>
      <c r="C77" s="7"/>
      <c r="D77" s="7"/>
      <c r="E77" s="38"/>
      <c r="F77" s="7"/>
      <c r="G77" s="25"/>
      <c r="H77" s="7"/>
      <c r="I77" s="7"/>
      <c r="J77" s="25"/>
      <c r="K77" s="7"/>
      <c r="L77" s="7"/>
      <c r="M77" s="7"/>
      <c r="N77" s="7"/>
      <c r="O77" s="7"/>
      <c r="P77" s="7"/>
      <c r="Q77" s="7"/>
    </row>
    <row r="78" ht="15" customHeight="1">
      <c r="A78" s="7"/>
      <c r="B78" t="s" s="19">
        <v>46</v>
      </c>
      <c r="C78" s="7"/>
      <c r="D78" s="7"/>
      <c r="E78" t="s" s="24">
        <v>44</v>
      </c>
      <c r="F78" s="7"/>
      <c r="G78" s="45">
        <f>'WOHFLÄ.XLS'!I48</f>
        <v>880.6573365</v>
      </c>
      <c r="H78" s="46"/>
      <c r="I78" t="s" s="47">
        <v>16</v>
      </c>
      <c r="J78" s="48"/>
      <c r="K78" s="27"/>
      <c r="L78" s="7"/>
      <c r="M78" s="7"/>
      <c r="N78" s="7"/>
      <c r="O78" s="7"/>
      <c r="P78" s="7"/>
      <c r="Q78" s="7"/>
    </row>
    <row r="79" ht="15" customHeight="1">
      <c r="A79" s="7"/>
      <c r="B79" s="7"/>
      <c r="C79" s="7"/>
      <c r="D79" s="7"/>
      <c r="E79" s="7"/>
      <c r="F79" s="7"/>
      <c r="G79" s="49"/>
      <c r="H79" s="30"/>
      <c r="I79" s="30"/>
      <c r="J79" s="49"/>
      <c r="K79" s="30"/>
      <c r="L79" s="7"/>
      <c r="M79" s="7"/>
      <c r="N79" s="7"/>
      <c r="O79" s="7"/>
      <c r="P79" s="7"/>
      <c r="Q79" s="7"/>
    </row>
    <row r="80" ht="15" customHeight="1">
      <c r="A80" s="7"/>
      <c r="B80" s="7"/>
      <c r="C80" s="7"/>
      <c r="D80" s="7"/>
      <c r="E80" s="7"/>
      <c r="F80" s="28"/>
      <c r="G80" s="50">
        <f>SUM(G71:G78)</f>
        <v>2720.66958875</v>
      </c>
      <c r="H80" s="51"/>
      <c r="I80" t="s" s="52">
        <v>16</v>
      </c>
      <c r="J80" s="53">
        <f>SUM(J69:J70)</f>
        <v>356.568873623785</v>
      </c>
      <c r="K80" t="s" s="52">
        <v>16</v>
      </c>
      <c r="L80" s="34"/>
      <c r="M80" s="7"/>
      <c r="N80" s="7"/>
      <c r="O80" s="7"/>
      <c r="P80" s="7"/>
      <c r="Q80" s="7"/>
    </row>
    <row r="81" ht="15" customHeight="1">
      <c r="A81" s="7"/>
      <c r="B81" s="7"/>
      <c r="C81" s="7"/>
      <c r="D81" s="7"/>
      <c r="E81" s="7"/>
      <c r="F81" s="7"/>
      <c r="G81" s="54"/>
      <c r="H81" s="36"/>
      <c r="I81" s="35"/>
      <c r="J81" s="54"/>
      <c r="K81" s="36"/>
      <c r="L81" s="7"/>
      <c r="M81" s="7"/>
      <c r="N81" s="7"/>
      <c r="O81" s="7"/>
      <c r="P81" s="7"/>
      <c r="Q81" s="7"/>
    </row>
    <row r="82" ht="15.5" customHeight="1">
      <c r="A82" s="7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7"/>
      <c r="M82" s="7"/>
      <c r="N82" s="7"/>
      <c r="O82" s="7"/>
      <c r="P82" s="7"/>
      <c r="Q82" s="7"/>
    </row>
    <row r="83" ht="15.5" customHeight="1">
      <c r="A83" s="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7"/>
      <c r="M83" s="7"/>
      <c r="N83" s="7"/>
      <c r="O83" s="7"/>
      <c r="P83" s="7"/>
      <c r="Q83" s="7"/>
    </row>
    <row r="84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ht="15" customHeight="1">
      <c r="A85" s="7"/>
      <c r="B85" t="s" s="19">
        <v>47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ht="15" customHeight="1">
      <c r="A87" s="7"/>
      <c r="B87" t="s" s="11">
        <v>48</v>
      </c>
      <c r="C87" s="7"/>
      <c r="D87" s="7"/>
      <c r="E87" t="s" s="11">
        <v>49</v>
      </c>
      <c r="F87" s="7"/>
      <c r="G87" s="7"/>
      <c r="H87" t="s" s="19">
        <v>50</v>
      </c>
      <c r="I87" s="12"/>
      <c r="J87" t="s" s="22">
        <v>51</v>
      </c>
      <c r="K87" s="7"/>
      <c r="L87" s="7"/>
      <c r="M87" s="7"/>
      <c r="N87" s="12"/>
      <c r="O87" s="7"/>
      <c r="P87" s="7"/>
      <c r="Q87" s="7"/>
    </row>
    <row r="88" ht="11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ht="15.5" customHeight="1">
      <c r="A89" s="7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7"/>
      <c r="M89" s="7"/>
      <c r="N89" s="7"/>
      <c r="O89" s="7"/>
      <c r="P89" s="7"/>
      <c r="Q89" s="7"/>
    </row>
    <row r="90" ht="15.5" customHeight="1">
      <c r="A90" s="7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7"/>
      <c r="M90" s="7"/>
      <c r="N90" s="7"/>
      <c r="O90" s="7"/>
      <c r="P90" s="7"/>
      <c r="Q90" s="7"/>
    </row>
    <row r="91" ht="9" customHeight="1" hidden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ht="9" customHeight="1" hidden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ht="9" customHeight="1" hidden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ht="9" customHeight="1" hidden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ht="9" customHeight="1" hidden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</row>
    <row r="96" ht="9" customHeight="1" hidden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ht="9" customHeight="1" hidden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</row>
    <row r="98" ht="9" customHeight="1" hidden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ht="9" customHeight="1" hidden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ht="9" customHeight="1" hidden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</row>
    <row r="101" ht="9" customHeight="1" hidden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ht="9" customHeight="1" hidden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ht="9" customHeight="1" hidden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ht="9" customHeight="1" hidden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ht="9" customHeight="1" hidden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ht="9" customHeight="1" hidden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ht="9" customHeight="1" hidden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ht="15" customHeight="1">
      <c r="A108" s="7"/>
      <c r="B108" t="s" s="19">
        <v>52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ht="15" customHeight="1">
      <c r="A109" s="7"/>
      <c r="B109" s="26"/>
      <c r="C109" s="27"/>
      <c r="D109" s="27"/>
      <c r="E109" s="27"/>
      <c r="F109" s="27"/>
      <c r="G109" s="27"/>
      <c r="H109" s="27"/>
      <c r="I109" s="27"/>
      <c r="J109" s="27"/>
      <c r="K109" s="27"/>
      <c r="L109" s="7"/>
      <c r="M109" s="7"/>
      <c r="N109" s="7"/>
      <c r="O109" s="7"/>
      <c r="P109" s="7"/>
      <c r="Q109" s="7"/>
    </row>
    <row r="110" ht="15" customHeight="1">
      <c r="A110" s="7"/>
      <c r="B110" t="s" s="55">
        <v>53</v>
      </c>
      <c r="C110" s="56">
        <v>1.5</v>
      </c>
      <c r="D110" s="57">
        <v>2</v>
      </c>
      <c r="E110" t="s" s="55">
        <v>54</v>
      </c>
      <c r="F110" s="57">
        <v>3</v>
      </c>
      <c r="G110" t="s" s="55">
        <v>55</v>
      </c>
      <c r="H110" s="57">
        <v>4</v>
      </c>
      <c r="I110" s="56">
        <v>4.5</v>
      </c>
      <c r="J110" s="58">
        <v>5</v>
      </c>
      <c r="K110" t="s" s="59">
        <v>56</v>
      </c>
      <c r="L110" s="34"/>
      <c r="M110" s="7"/>
      <c r="N110" s="7"/>
      <c r="O110" s="7"/>
      <c r="P110" s="7"/>
      <c r="Q110" s="7"/>
    </row>
    <row r="111" ht="15" customHeight="1">
      <c r="A111" s="7"/>
      <c r="B111" s="35"/>
      <c r="C111" s="60"/>
      <c r="D111" s="60"/>
      <c r="E111" s="35"/>
      <c r="F111" s="60"/>
      <c r="G111" s="35"/>
      <c r="H111" s="35"/>
      <c r="I111" s="60"/>
      <c r="J111" s="61"/>
      <c r="K111" s="62"/>
      <c r="L111" s="34"/>
      <c r="M111" s="7"/>
      <c r="N111" s="7"/>
      <c r="O111" s="7"/>
      <c r="P111" s="7"/>
      <c r="Q111" s="7"/>
    </row>
    <row r="112" ht="15" customHeight="1">
      <c r="A112" s="7"/>
      <c r="B112" t="s" s="11">
        <v>57</v>
      </c>
      <c r="C112" s="63">
        <v>107</v>
      </c>
      <c r="D112" s="63">
        <v>109</v>
      </c>
      <c r="E112" s="7"/>
      <c r="F112" s="63">
        <v>106</v>
      </c>
      <c r="G112" s="7"/>
      <c r="H112" s="64">
        <v>101</v>
      </c>
      <c r="I112" s="63">
        <v>102</v>
      </c>
      <c r="J112" s="65">
        <v>108</v>
      </c>
      <c r="K112" s="66">
        <v>12</v>
      </c>
      <c r="L112" s="34"/>
      <c r="M112" s="7"/>
      <c r="N112" s="7"/>
      <c r="O112" s="7"/>
      <c r="P112" s="7"/>
      <c r="Q112" s="7"/>
    </row>
    <row r="113" ht="15" customHeight="1">
      <c r="A113" s="7"/>
      <c r="B113" s="7"/>
      <c r="C113" s="38"/>
      <c r="D113" s="63">
        <v>105</v>
      </c>
      <c r="E113" s="7"/>
      <c r="F113" s="63">
        <v>110</v>
      </c>
      <c r="G113" s="7"/>
      <c r="H113" s="64">
        <v>104</v>
      </c>
      <c r="I113" s="63">
        <v>103</v>
      </c>
      <c r="J113" t="s" s="67">
        <v>30</v>
      </c>
      <c r="K113" s="68"/>
      <c r="L113" s="34"/>
      <c r="M113" s="7"/>
      <c r="N113" s="7"/>
      <c r="O113" s="7"/>
      <c r="P113" s="7"/>
      <c r="Q113" s="7"/>
    </row>
    <row r="114" ht="15" customHeight="1">
      <c r="A114" s="7"/>
      <c r="B114" s="7"/>
      <c r="C114" s="38"/>
      <c r="D114" s="63">
        <v>111</v>
      </c>
      <c r="E114" s="7"/>
      <c r="F114" s="63">
        <v>112</v>
      </c>
      <c r="G114" s="7"/>
      <c r="H114" s="7"/>
      <c r="I114" s="38"/>
      <c r="J114" t="s" s="67">
        <v>30</v>
      </c>
      <c r="K114" s="68"/>
      <c r="L114" s="34"/>
      <c r="M114" s="7"/>
      <c r="N114" s="7"/>
      <c r="O114" s="7"/>
      <c r="P114" s="7"/>
      <c r="Q114" s="7"/>
    </row>
    <row r="115" ht="15" customHeight="1">
      <c r="A115" s="7"/>
      <c r="B115" s="7"/>
      <c r="C115" s="38"/>
      <c r="D115" s="38"/>
      <c r="E115" s="7"/>
      <c r="F115" s="38"/>
      <c r="G115" s="7"/>
      <c r="H115" s="7"/>
      <c r="I115" s="38"/>
      <c r="J115" s="69"/>
      <c r="K115" s="68"/>
      <c r="L115" s="34"/>
      <c r="M115" s="7"/>
      <c r="N115" s="7"/>
      <c r="O115" s="7"/>
      <c r="P115" s="7"/>
      <c r="Q115" s="7"/>
    </row>
    <row r="116" ht="15" customHeight="1">
      <c r="A116" s="7"/>
      <c r="B116" t="s" s="11">
        <v>58</v>
      </c>
      <c r="C116" s="63">
        <v>305</v>
      </c>
      <c r="D116" s="63">
        <v>309</v>
      </c>
      <c r="E116" s="7"/>
      <c r="F116" s="63">
        <v>304</v>
      </c>
      <c r="G116" s="7"/>
      <c r="H116" s="64">
        <v>301</v>
      </c>
      <c r="I116" t="s" s="24">
        <v>30</v>
      </c>
      <c r="J116" s="65">
        <v>302</v>
      </c>
      <c r="K116" s="66">
        <v>12</v>
      </c>
      <c r="L116" s="34"/>
      <c r="M116" s="7"/>
      <c r="N116" s="7"/>
      <c r="O116" s="7"/>
      <c r="P116" s="7"/>
      <c r="Q116" s="7"/>
    </row>
    <row r="117" ht="15" customHeight="1">
      <c r="A117" s="7"/>
      <c r="B117" s="7"/>
      <c r="C117" s="63">
        <v>307</v>
      </c>
      <c r="D117" s="63">
        <v>311</v>
      </c>
      <c r="E117" s="7"/>
      <c r="F117" s="63">
        <v>306</v>
      </c>
      <c r="G117" s="7"/>
      <c r="H117" s="64">
        <v>310</v>
      </c>
      <c r="I117" t="s" s="24">
        <v>30</v>
      </c>
      <c r="J117" s="65">
        <v>303</v>
      </c>
      <c r="K117" s="68"/>
      <c r="L117" s="34"/>
      <c r="M117" s="7"/>
      <c r="N117" s="7"/>
      <c r="O117" s="7"/>
      <c r="P117" s="7"/>
      <c r="Q117" s="7"/>
    </row>
    <row r="118" ht="15" customHeight="1">
      <c r="A118" s="7"/>
      <c r="B118" s="7"/>
      <c r="C118" s="38"/>
      <c r="D118" t="s" s="24">
        <v>30</v>
      </c>
      <c r="E118" s="7"/>
      <c r="F118" s="63">
        <v>308</v>
      </c>
      <c r="G118" s="7"/>
      <c r="H118" s="64">
        <v>312</v>
      </c>
      <c r="I118" s="38"/>
      <c r="J118" t="s" s="67">
        <v>30</v>
      </c>
      <c r="K118" s="68"/>
      <c r="L118" s="34"/>
      <c r="M118" s="7"/>
      <c r="N118" s="7"/>
      <c r="O118" s="7"/>
      <c r="P118" s="7"/>
      <c r="Q118" s="7"/>
    </row>
    <row r="119" ht="15" customHeight="1">
      <c r="A119" s="7"/>
      <c r="B119" s="7"/>
      <c r="C119" s="38"/>
      <c r="D119" s="38"/>
      <c r="E119" s="7"/>
      <c r="F119" s="38"/>
      <c r="G119" s="7"/>
      <c r="H119" s="7"/>
      <c r="I119" s="38"/>
      <c r="J119" s="69"/>
      <c r="K119" s="68"/>
      <c r="L119" s="34"/>
      <c r="M119" s="7"/>
      <c r="N119" s="7"/>
      <c r="O119" s="7"/>
      <c r="P119" s="7"/>
      <c r="Q119" s="7"/>
    </row>
    <row r="120" ht="15" customHeight="1">
      <c r="A120" s="7"/>
      <c r="B120" t="s" s="11">
        <v>59</v>
      </c>
      <c r="C120" s="63">
        <v>505</v>
      </c>
      <c r="D120" s="63">
        <v>509</v>
      </c>
      <c r="E120" s="64">
        <v>501</v>
      </c>
      <c r="F120" s="63">
        <v>504</v>
      </c>
      <c r="G120" s="64">
        <v>502</v>
      </c>
      <c r="H120" s="64">
        <v>503</v>
      </c>
      <c r="I120" t="s" s="24">
        <v>30</v>
      </c>
      <c r="J120" t="s" s="67">
        <v>30</v>
      </c>
      <c r="K120" s="66">
        <v>12</v>
      </c>
      <c r="L120" s="34"/>
      <c r="M120" s="7"/>
      <c r="N120" s="7"/>
      <c r="O120" s="7"/>
      <c r="P120" s="7"/>
      <c r="Q120" s="7"/>
    </row>
    <row r="121" ht="15" customHeight="1">
      <c r="A121" s="7"/>
      <c r="B121" s="7"/>
      <c r="C121" s="63">
        <v>507</v>
      </c>
      <c r="D121" s="63">
        <v>511</v>
      </c>
      <c r="E121" s="7"/>
      <c r="F121" s="63">
        <v>506</v>
      </c>
      <c r="G121" s="7"/>
      <c r="H121" s="64">
        <v>508</v>
      </c>
      <c r="I121" t="s" s="24">
        <v>30</v>
      </c>
      <c r="J121" t="s" s="67">
        <v>30</v>
      </c>
      <c r="K121" s="68"/>
      <c r="L121" s="34"/>
      <c r="M121" s="7"/>
      <c r="N121" s="7"/>
      <c r="O121" s="7"/>
      <c r="P121" s="7"/>
      <c r="Q121" s="7"/>
    </row>
    <row r="122" ht="15" customHeight="1">
      <c r="A122" s="7"/>
      <c r="B122" s="7"/>
      <c r="C122" s="38"/>
      <c r="D122" t="s" s="24">
        <v>30</v>
      </c>
      <c r="E122" s="7"/>
      <c r="F122" s="63">
        <v>510</v>
      </c>
      <c r="G122" s="7"/>
      <c r="H122" s="7"/>
      <c r="I122" t="s" s="24">
        <v>30</v>
      </c>
      <c r="J122" s="69"/>
      <c r="K122" s="68"/>
      <c r="L122" s="34"/>
      <c r="M122" s="7"/>
      <c r="N122" s="7"/>
      <c r="O122" s="7"/>
      <c r="P122" s="7"/>
      <c r="Q122" s="7"/>
    </row>
    <row r="123" ht="15" customHeight="1">
      <c r="A123" s="7"/>
      <c r="B123" s="7"/>
      <c r="C123" s="38"/>
      <c r="D123" s="38"/>
      <c r="E123" s="7"/>
      <c r="F123" s="63">
        <v>512</v>
      </c>
      <c r="G123" s="7"/>
      <c r="H123" s="7"/>
      <c r="I123" s="38"/>
      <c r="J123" s="69"/>
      <c r="K123" s="70"/>
      <c r="L123" s="34"/>
      <c r="M123" s="7"/>
      <c r="N123" s="7"/>
      <c r="O123" s="7"/>
      <c r="P123" s="7"/>
      <c r="Q123" s="7"/>
    </row>
    <row r="124" ht="15" customHeight="1">
      <c r="A124" s="7"/>
      <c r="B124" s="27"/>
      <c r="C124" s="46"/>
      <c r="D124" s="46"/>
      <c r="E124" s="27"/>
      <c r="F124" s="46"/>
      <c r="G124" s="27"/>
      <c r="H124" s="27"/>
      <c r="I124" s="46"/>
      <c r="J124" s="71"/>
      <c r="K124" s="72"/>
      <c r="L124" s="34"/>
      <c r="M124" s="7"/>
      <c r="N124" s="7"/>
      <c r="O124" s="7"/>
      <c r="P124" s="7"/>
      <c r="Q124" s="7"/>
    </row>
    <row r="125" ht="15" customHeight="1">
      <c r="A125" s="7"/>
      <c r="B125" t="s" s="73">
        <v>60</v>
      </c>
      <c r="C125" s="57">
        <v>5</v>
      </c>
      <c r="D125" s="57">
        <v>7</v>
      </c>
      <c r="E125" s="74">
        <v>1</v>
      </c>
      <c r="F125" s="57">
        <v>10</v>
      </c>
      <c r="G125" s="74">
        <v>1</v>
      </c>
      <c r="H125" s="74">
        <v>7</v>
      </c>
      <c r="I125" s="57">
        <v>2</v>
      </c>
      <c r="J125" s="58">
        <v>3</v>
      </c>
      <c r="K125" s="75">
        <f>SUM(C125:J125)</f>
        <v>36</v>
      </c>
      <c r="L125" s="34"/>
      <c r="M125" s="7"/>
      <c r="N125" s="7"/>
      <c r="O125" s="7"/>
      <c r="P125" s="7"/>
      <c r="Q125" s="7"/>
    </row>
    <row r="126" ht="15" customHeight="1">
      <c r="A126" s="7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7"/>
      <c r="M126" s="7"/>
      <c r="N126" s="7"/>
      <c r="O126" s="7"/>
      <c r="P126" s="7"/>
      <c r="Q126" s="7"/>
    </row>
    <row r="127" ht="15" customHeight="1">
      <c r="A127" s="7"/>
      <c r="B127" t="s" s="19">
        <v>61</v>
      </c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ht="15" customHeight="1">
      <c r="A128" s="7"/>
      <c r="B128" s="21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ht="15" customHeight="1">
      <c r="A129" s="7"/>
      <c r="B129" s="76"/>
      <c r="C129" s="34"/>
      <c r="D129" t="s" s="11">
        <v>62</v>
      </c>
      <c r="E129" s="7"/>
      <c r="F129" s="28"/>
      <c r="G129" t="s" s="77">
        <v>63</v>
      </c>
      <c r="H129" s="78"/>
      <c r="I129" t="s" s="77">
        <v>64</v>
      </c>
      <c r="J129" s="25"/>
      <c r="K129" s="25"/>
      <c r="L129" s="25"/>
      <c r="M129" s="7"/>
      <c r="N129" s="7"/>
      <c r="O129" s="7"/>
      <c r="P129" s="7"/>
      <c r="Q129" s="25"/>
    </row>
    <row r="130" ht="15" customHeight="1">
      <c r="A130" s="7"/>
      <c r="B130" s="76"/>
      <c r="C130" s="34"/>
      <c r="D130" s="25"/>
      <c r="E130" s="7"/>
      <c r="F130" s="28"/>
      <c r="G130" s="79"/>
      <c r="H130" s="78"/>
      <c r="I130" s="80"/>
      <c r="J130" s="25"/>
      <c r="K130" s="25"/>
      <c r="L130" s="25"/>
      <c r="M130" s="7"/>
      <c r="N130" s="7"/>
      <c r="O130" s="7"/>
      <c r="P130" s="7"/>
      <c r="Q130" s="25"/>
    </row>
    <row r="131" ht="15" customHeight="1">
      <c r="A131" s="7"/>
      <c r="B131" s="76"/>
      <c r="C131" t="s" s="81">
        <v>65</v>
      </c>
      <c r="D131" t="s" s="81">
        <v>66</v>
      </c>
      <c r="E131" t="s" s="82">
        <v>67</v>
      </c>
      <c r="F131" s="28"/>
      <c r="G131" s="79"/>
      <c r="H131" s="78"/>
      <c r="I131" s="79"/>
      <c r="J131" s="25"/>
      <c r="K131" s="25"/>
      <c r="L131" s="25"/>
      <c r="M131" s="7"/>
      <c r="N131" s="7"/>
      <c r="O131" s="7"/>
      <c r="P131" s="7"/>
      <c r="Q131" s="25"/>
    </row>
    <row r="132" ht="15" customHeight="1">
      <c r="A132" s="7"/>
      <c r="B132" s="78"/>
      <c r="C132" t="s" s="81">
        <v>68</v>
      </c>
      <c r="D132" t="s" s="81">
        <v>68</v>
      </c>
      <c r="E132" t="s" s="82">
        <v>68</v>
      </c>
      <c r="F132" s="28"/>
      <c r="G132" t="s" s="82">
        <v>68</v>
      </c>
      <c r="H132" s="78"/>
      <c r="I132" t="s" s="82">
        <v>68</v>
      </c>
      <c r="J132" s="25"/>
      <c r="K132" s="25"/>
      <c r="L132" s="25"/>
      <c r="M132" s="7"/>
      <c r="N132" s="7"/>
      <c r="O132" s="7"/>
      <c r="P132" s="7"/>
      <c r="Q132" s="25"/>
    </row>
    <row r="133" ht="15" customHeight="1">
      <c r="A133" s="7"/>
      <c r="B133" t="s" s="83">
        <v>69</v>
      </c>
      <c r="C133" s="84"/>
      <c r="D133" s="85"/>
      <c r="E133" s="79">
        <f>'KUBUS.XLS'!$G$18</f>
        <v>1735.05</v>
      </c>
      <c r="F133" s="28"/>
      <c r="G133" s="79"/>
      <c r="H133" s="78"/>
      <c r="I133" s="79"/>
      <c r="J133" s="25"/>
      <c r="K133" s="25"/>
      <c r="L133" s="25"/>
      <c r="M133" s="7"/>
      <c r="N133" s="7"/>
      <c r="O133" s="7"/>
      <c r="P133" s="7"/>
      <c r="Q133" s="25"/>
    </row>
    <row r="134" ht="15" customHeight="1">
      <c r="A134" s="7"/>
      <c r="B134" t="s" s="83">
        <v>28</v>
      </c>
      <c r="C134" s="84"/>
      <c r="D134" s="85"/>
      <c r="E134" s="79">
        <f>'KUBUS.XLS'!$G$17</f>
        <v>1791.53</v>
      </c>
      <c r="F134" s="28"/>
      <c r="G134" s="79"/>
      <c r="H134" s="78"/>
      <c r="I134" s="79"/>
      <c r="J134" s="25"/>
      <c r="K134" s="25"/>
      <c r="L134" s="25"/>
      <c r="M134" s="7"/>
      <c r="N134" s="7"/>
      <c r="O134" s="7"/>
      <c r="P134" s="7"/>
      <c r="Q134" s="25"/>
    </row>
    <row r="135" ht="15" customHeight="1">
      <c r="A135" s="7"/>
      <c r="B135" t="s" s="83">
        <v>27</v>
      </c>
      <c r="C135" s="84"/>
      <c r="D135" s="85">
        <f>'KUBUS.XLS'!$F$16</f>
        <v>1798.58</v>
      </c>
      <c r="E135" s="34"/>
      <c r="F135" s="28"/>
      <c r="G135" s="79"/>
      <c r="H135" s="78"/>
      <c r="I135" s="79"/>
      <c r="J135" s="25"/>
      <c r="K135" s="25"/>
      <c r="L135" s="25"/>
      <c r="M135" s="7"/>
      <c r="N135" s="7"/>
      <c r="O135" s="7"/>
      <c r="P135" s="7"/>
      <c r="Q135" s="25"/>
    </row>
    <row r="136" ht="15" customHeight="1">
      <c r="A136" s="7"/>
      <c r="B136" t="s" s="83">
        <v>26</v>
      </c>
      <c r="C136" s="84"/>
      <c r="D136" s="85">
        <f>'KUBUS.XLS'!$F$15</f>
        <v>1791.518976</v>
      </c>
      <c r="E136" s="34"/>
      <c r="F136" s="28"/>
      <c r="G136" s="79"/>
      <c r="H136" s="78"/>
      <c r="I136" s="79"/>
      <c r="J136" s="25"/>
      <c r="K136" s="25"/>
      <c r="L136" s="25"/>
      <c r="M136" s="7"/>
      <c r="N136" s="7"/>
      <c r="O136" s="7"/>
      <c r="P136" s="7"/>
      <c r="Q136" s="25"/>
    </row>
    <row r="137" ht="15" customHeight="1">
      <c r="A137" s="7"/>
      <c r="B137" t="s" s="83">
        <v>25</v>
      </c>
      <c r="C137" s="85">
        <f>'KUBUS.XLS'!$E$14</f>
        <v>1798.584192</v>
      </c>
      <c r="D137" s="85"/>
      <c r="E137" s="34"/>
      <c r="F137" s="28"/>
      <c r="G137" s="79"/>
      <c r="H137" s="76"/>
      <c r="I137" s="79"/>
      <c r="J137" s="25"/>
      <c r="K137" s="25"/>
      <c r="L137" s="25"/>
      <c r="M137" s="7"/>
      <c r="N137" s="7"/>
      <c r="O137" s="7"/>
      <c r="P137" s="7"/>
      <c r="Q137" s="25"/>
    </row>
    <row r="138" ht="15" customHeight="1">
      <c r="A138" s="7"/>
      <c r="B138" t="s" s="83">
        <v>24</v>
      </c>
      <c r="C138" s="85">
        <f>'KUBUS.XLS'!$E$13</f>
        <v>1895.85</v>
      </c>
      <c r="D138" s="85"/>
      <c r="E138" s="34"/>
      <c r="F138" s="28"/>
      <c r="G138" s="79"/>
      <c r="H138" s="78"/>
      <c r="I138" s="79"/>
      <c r="J138" s="25"/>
      <c r="K138" s="25"/>
      <c r="L138" s="25"/>
      <c r="M138" s="7"/>
      <c r="N138" s="7"/>
      <c r="O138" s="7"/>
      <c r="P138" s="7"/>
      <c r="Q138" s="25"/>
    </row>
    <row r="139" ht="15" customHeight="1">
      <c r="A139" s="7"/>
      <c r="B139" s="78"/>
      <c r="C139" s="85"/>
      <c r="D139" s="85"/>
      <c r="E139" s="34"/>
      <c r="F139" s="28"/>
      <c r="G139" s="79"/>
      <c r="H139" s="78"/>
      <c r="I139" s="79"/>
      <c r="J139" s="25"/>
      <c r="K139" s="25"/>
      <c r="L139" s="25"/>
      <c r="M139" s="7"/>
      <c r="N139" s="7"/>
      <c r="O139" s="7"/>
      <c r="P139" s="7"/>
      <c r="Q139" s="25"/>
    </row>
    <row r="140" ht="15" customHeight="1">
      <c r="A140" s="7"/>
      <c r="B140" t="s" s="83">
        <v>23</v>
      </c>
      <c r="C140" s="86">
        <f>'KUBUS.XLS'!$E$10</f>
        <v>99.07263202729671</v>
      </c>
      <c r="D140" s="85">
        <f>'KUBUS.XLS'!$F$10</f>
        <v>96.64188025170481</v>
      </c>
      <c r="E140" s="79">
        <f>'KUBUS.XLS'!$G$10</f>
        <v>93.6718877209976</v>
      </c>
      <c r="F140" t="s" s="87">
        <v>70</v>
      </c>
      <c r="G140" s="79"/>
      <c r="H140" s="28"/>
      <c r="I140" s="79"/>
      <c r="J140" s="25"/>
      <c r="K140" s="25"/>
      <c r="L140" s="25"/>
      <c r="M140" s="7"/>
      <c r="N140" s="7"/>
      <c r="O140" s="7"/>
      <c r="P140" s="7"/>
      <c r="Q140" s="25"/>
    </row>
    <row r="141" ht="15" customHeight="1">
      <c r="A141" s="7"/>
      <c r="B141" s="78"/>
      <c r="C141" s="85"/>
      <c r="D141" s="85"/>
      <c r="E141" s="34"/>
      <c r="F141" s="28"/>
      <c r="G141" s="79">
        <f>'KUBUS.XLS'!$E$30</f>
        <v>878.25744</v>
      </c>
      <c r="H141" t="s" s="83">
        <v>71</v>
      </c>
      <c r="I141" s="79"/>
      <c r="J141" s="25"/>
      <c r="K141" s="25"/>
      <c r="L141" s="25"/>
      <c r="M141" s="7"/>
      <c r="N141" s="7"/>
      <c r="O141" s="7"/>
      <c r="P141" s="7"/>
      <c r="Q141" s="25"/>
    </row>
    <row r="142" ht="15" customHeight="1">
      <c r="A142" s="7"/>
      <c r="B142" s="78"/>
      <c r="C142" s="88"/>
      <c r="D142" s="85"/>
      <c r="E142" s="79"/>
      <c r="F142" s="28"/>
      <c r="G142" s="79">
        <f>'KUBUS.XLS'!$E$29</f>
        <v>503.4276</v>
      </c>
      <c r="H142" t="s" s="83">
        <v>72</v>
      </c>
      <c r="I142" s="79"/>
      <c r="J142" s="25"/>
      <c r="K142" s="25"/>
      <c r="L142" s="25"/>
      <c r="M142" s="7"/>
      <c r="N142" s="7"/>
      <c r="O142" s="7"/>
      <c r="P142" s="7"/>
      <c r="Q142" s="25"/>
    </row>
    <row r="143" ht="15" customHeight="1">
      <c r="A143" s="7"/>
      <c r="B143" s="78"/>
      <c r="C143" s="86"/>
      <c r="D143" s="84"/>
      <c r="E143" s="34"/>
      <c r="F143" s="89"/>
      <c r="G143" s="79"/>
      <c r="H143" s="78"/>
      <c r="I143" s="79"/>
      <c r="J143" s="7"/>
      <c r="K143" s="25"/>
      <c r="L143" s="25"/>
      <c r="M143" s="7"/>
      <c r="N143" s="7"/>
      <c r="O143" s="7"/>
      <c r="P143" s="7"/>
      <c r="Q143" s="25"/>
    </row>
    <row r="144" ht="15" customHeight="1">
      <c r="A144" s="7"/>
      <c r="B144" t="s" s="83">
        <v>73</v>
      </c>
      <c r="C144" s="85">
        <f>'KUBUS.XLS'!$E$7</f>
        <v>244.443156401190</v>
      </c>
      <c r="D144" s="85">
        <f>'KUBUS.XLS'!$F$7</f>
        <v>238.445731842107</v>
      </c>
      <c r="E144" s="79">
        <f>'KUBUS.XLS'!$G$7</f>
        <v>231.117831756704</v>
      </c>
      <c r="F144" t="s" s="83">
        <v>74</v>
      </c>
      <c r="G144" s="79">
        <f>'KUBUS.XLS'!E27</f>
        <v>43.437504</v>
      </c>
      <c r="H144" t="s" s="83">
        <v>75</v>
      </c>
      <c r="I144" s="79">
        <f>'KUBUS.XLS'!G147</f>
        <v>383.0464</v>
      </c>
      <c r="J144" t="s" s="11">
        <v>76</v>
      </c>
      <c r="K144" s="25"/>
      <c r="L144" s="25"/>
      <c r="M144" s="7"/>
      <c r="N144" s="7"/>
      <c r="O144" s="7"/>
      <c r="P144" s="7"/>
      <c r="Q144" s="25"/>
    </row>
    <row r="145" ht="15" customHeight="1">
      <c r="A145" s="7"/>
      <c r="B145" s="78"/>
      <c r="C145" s="85">
        <f>'KUBUS.XLS'!$E$8</f>
        <v>31.5330431566421</v>
      </c>
      <c r="D145" s="85">
        <f>'KUBUS.XLS'!$F$8</f>
        <v>30.7593784313352</v>
      </c>
      <c r="E145" s="79">
        <f>'KUBUS.XLS'!$G$8</f>
        <v>29.8140830381545</v>
      </c>
      <c r="F145" t="s" s="83">
        <v>77</v>
      </c>
      <c r="G145" s="79">
        <f>'KUBUS.XLS'!$E$25</f>
        <v>13.8920953738683</v>
      </c>
      <c r="H145" t="s" s="83">
        <v>77</v>
      </c>
      <c r="I145" s="79">
        <f>'KUBUS.XLS'!G152</f>
        <v>48.6</v>
      </c>
      <c r="J145" t="s" s="11">
        <v>78</v>
      </c>
      <c r="K145" s="25"/>
      <c r="L145" s="25"/>
      <c r="M145" s="7"/>
      <c r="N145" s="7"/>
      <c r="O145" s="7"/>
      <c r="P145" s="7"/>
      <c r="Q145" s="25"/>
    </row>
    <row r="146" ht="15" customHeight="1">
      <c r="A146" s="7"/>
      <c r="B146" s="78"/>
      <c r="C146" s="84"/>
      <c r="D146" s="84"/>
      <c r="E146" s="34"/>
      <c r="F146" s="28"/>
      <c r="G146" s="79">
        <f>'KUBUS.XLS'!$E$26</f>
        <v>19.0957288864433</v>
      </c>
      <c r="H146" t="s" s="83">
        <v>79</v>
      </c>
      <c r="I146" s="34"/>
      <c r="J146" s="25"/>
      <c r="K146" s="25"/>
      <c r="L146" s="25"/>
      <c r="M146" s="7"/>
      <c r="N146" s="7"/>
      <c r="O146" s="7"/>
      <c r="P146" s="7"/>
      <c r="Q146" s="25"/>
    </row>
    <row r="147" ht="15.5" customHeight="1">
      <c r="A147" s="7"/>
      <c r="B147" s="90"/>
      <c r="C147" s="91"/>
      <c r="D147" s="91"/>
      <c r="E147" s="92"/>
      <c r="F147" s="90"/>
      <c r="G147" s="92"/>
      <c r="H147" s="90"/>
      <c r="I147" s="92"/>
      <c r="J147" s="43"/>
      <c r="K147" s="43"/>
      <c r="L147" s="25"/>
      <c r="M147" s="7"/>
      <c r="N147" s="7"/>
      <c r="O147" s="7"/>
      <c r="P147" s="7"/>
      <c r="Q147" s="25"/>
    </row>
    <row r="148" ht="15.5" customHeight="1">
      <c r="A148" s="7"/>
      <c r="B148" t="s" s="93">
        <v>31</v>
      </c>
      <c r="C148" s="44">
        <f>SUM(C133:C146)</f>
        <v>4069.483023585130</v>
      </c>
      <c r="D148" s="94">
        <f>SUM(D135:D147)</f>
        <v>3955.945966525150</v>
      </c>
      <c r="E148" s="44">
        <f>SUM(E133:E147)</f>
        <v>3881.183802515860</v>
      </c>
      <c r="F148" s="94"/>
      <c r="G148" s="44">
        <f>SUM(G138:G146)</f>
        <v>1458.110368260310</v>
      </c>
      <c r="H148" s="18"/>
      <c r="I148" s="44">
        <f>SUM(I138:I147)</f>
        <v>431.6464</v>
      </c>
      <c r="J148" s="18"/>
      <c r="K148" s="18"/>
      <c r="L148" s="7"/>
      <c r="M148" s="7"/>
      <c r="N148" s="7"/>
      <c r="O148" s="7"/>
      <c r="P148" s="7"/>
      <c r="Q148" s="25"/>
    </row>
    <row r="149" ht="15" customHeight="1">
      <c r="A149" s="7"/>
      <c r="B149" s="25"/>
      <c r="C149" s="25"/>
      <c r="D149" s="45"/>
      <c r="E149" s="48"/>
      <c r="F149" s="45"/>
      <c r="G149" s="48"/>
      <c r="H149" s="45"/>
      <c r="I149" s="48"/>
      <c r="J149" s="45"/>
      <c r="K149" s="7"/>
      <c r="L149" s="7"/>
      <c r="M149" s="7"/>
      <c r="N149" s="7"/>
      <c r="O149" s="7"/>
      <c r="P149" s="7"/>
      <c r="Q149" s="25"/>
    </row>
    <row r="150" ht="15" customHeight="1">
      <c r="A150" s="7"/>
      <c r="B150" s="25"/>
      <c r="C150" s="78"/>
      <c r="D150" s="95">
        <f>SUM(C148:E148)</f>
        <v>11906.6127926261</v>
      </c>
      <c r="E150" t="s" s="96">
        <v>80</v>
      </c>
      <c r="F150" s="97">
        <f>G148</f>
        <v>1458.110368260310</v>
      </c>
      <c r="G150" t="s" s="96">
        <v>80</v>
      </c>
      <c r="H150" s="97">
        <f>I148</f>
        <v>431.6464</v>
      </c>
      <c r="I150" t="s" s="96">
        <v>81</v>
      </c>
      <c r="J150" s="98"/>
      <c r="K150" s="34"/>
      <c r="L150" s="25"/>
      <c r="M150" s="25"/>
      <c r="N150" s="25"/>
      <c r="O150" s="25"/>
      <c r="P150" s="25"/>
      <c r="Q150" s="25"/>
    </row>
    <row r="151" ht="15" customHeight="1">
      <c r="A151" s="7"/>
      <c r="B151" s="25"/>
      <c r="C151" s="78"/>
      <c r="D151" s="99"/>
      <c r="E151" s="25"/>
      <c r="F151" s="25"/>
      <c r="G151" s="25"/>
      <c r="H151" s="25"/>
      <c r="I151" s="25"/>
      <c r="J151" s="78"/>
      <c r="K151" s="34"/>
      <c r="L151" s="25"/>
      <c r="M151" s="25"/>
      <c r="N151" s="25"/>
      <c r="O151" s="25"/>
      <c r="P151" s="25"/>
      <c r="Q151" s="25"/>
    </row>
    <row r="152" ht="15" customHeight="1">
      <c r="A152" s="7"/>
      <c r="B152" s="25"/>
      <c r="C152" s="78"/>
      <c r="D152" s="100"/>
      <c r="E152" t="s" s="101">
        <v>82</v>
      </c>
      <c r="F152" t="s" s="101">
        <v>83</v>
      </c>
      <c r="G152" s="27"/>
      <c r="H152" s="27"/>
      <c r="I152" s="102">
        <f>H150+F150+E148+D148+C148</f>
        <v>13796.3695608865</v>
      </c>
      <c r="J152" t="s" s="103">
        <v>68</v>
      </c>
      <c r="K152" s="34"/>
      <c r="L152" s="25"/>
      <c r="M152" s="25"/>
      <c r="N152" s="25"/>
      <c r="O152" s="25"/>
      <c r="P152" s="25"/>
      <c r="Q152" s="25"/>
    </row>
    <row r="153" ht="15" customHeight="1">
      <c r="A153" s="7"/>
      <c r="B153" s="25"/>
      <c r="C153" s="25"/>
      <c r="D153" s="97"/>
      <c r="E153" s="54"/>
      <c r="F153" s="36"/>
      <c r="G153" s="54"/>
      <c r="H153" s="35"/>
      <c r="I153" s="35"/>
      <c r="J153" s="54"/>
      <c r="K153" s="21"/>
      <c r="L153" s="25"/>
      <c r="M153" s="25"/>
      <c r="N153" s="25"/>
      <c r="O153" s="25"/>
      <c r="P153" s="25"/>
      <c r="Q153" s="25"/>
    </row>
    <row r="154" ht="15" customHeight="1">
      <c r="A154" s="7"/>
      <c r="B154" s="25"/>
      <c r="C154" s="25"/>
      <c r="D154" s="48"/>
      <c r="E154" s="102"/>
      <c r="F154" s="27"/>
      <c r="G154" s="102"/>
      <c r="H154" s="27"/>
      <c r="I154" s="27"/>
      <c r="J154" s="102"/>
      <c r="K154" s="21"/>
      <c r="L154" s="25"/>
      <c r="M154" s="25"/>
      <c r="N154" s="25"/>
      <c r="O154" s="25"/>
      <c r="P154" s="25"/>
      <c r="Q154" s="25"/>
    </row>
    <row r="155" ht="15" customHeight="1">
      <c r="A155" s="7"/>
      <c r="B155" s="25"/>
      <c r="C155" s="78"/>
      <c r="D155" s="53"/>
      <c r="E155" t="s" s="104">
        <v>84</v>
      </c>
      <c r="F155" t="s" s="104">
        <v>85</v>
      </c>
      <c r="G155" s="30"/>
      <c r="H155" s="30"/>
      <c r="I155" s="105">
        <f>'KUBUS.XLS'!I76</f>
        <v>11673.62</v>
      </c>
      <c r="J155" t="s" s="52">
        <v>68</v>
      </c>
      <c r="K155" s="34"/>
      <c r="L155" s="25"/>
      <c r="M155" s="25"/>
      <c r="N155" s="25"/>
      <c r="O155" s="25"/>
      <c r="P155" s="25"/>
      <c r="Q155" s="25"/>
    </row>
    <row r="156" ht="15.5" customHeight="1">
      <c r="A156" s="7"/>
      <c r="B156" s="43"/>
      <c r="C156" s="43"/>
      <c r="D156" s="106"/>
      <c r="E156" s="106"/>
      <c r="F156" s="106"/>
      <c r="G156" s="106"/>
      <c r="H156" s="106"/>
      <c r="I156" s="106"/>
      <c r="J156" s="106"/>
      <c r="K156" s="43"/>
      <c r="L156" s="25"/>
      <c r="M156" s="25"/>
      <c r="N156" s="25"/>
      <c r="O156" s="25"/>
      <c r="P156" s="25"/>
      <c r="Q156" s="25"/>
    </row>
    <row r="157" ht="15.5" customHeight="1">
      <c r="A157" s="7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25"/>
      <c r="M157" s="25"/>
      <c r="N157" s="25"/>
      <c r="O157" s="25"/>
      <c r="P157" s="25"/>
      <c r="Q157" s="25"/>
    </row>
    <row r="158" ht="15" customHeight="1">
      <c r="A158" s="7"/>
      <c r="B158" t="s" s="19">
        <v>86</v>
      </c>
      <c r="C158" s="25"/>
      <c r="D158" s="25"/>
      <c r="E158" s="25"/>
      <c r="F158" s="107"/>
      <c r="G158" s="25"/>
      <c r="H158" s="25"/>
      <c r="I158" s="7"/>
      <c r="J158" s="25"/>
      <c r="K158" s="25"/>
      <c r="L158" s="25"/>
      <c r="M158" s="25"/>
      <c r="N158" s="25"/>
      <c r="O158" s="25"/>
      <c r="P158" s="25"/>
      <c r="Q158" s="25"/>
    </row>
    <row r="159" ht="15" customHeight="1">
      <c r="A159" s="7"/>
      <c r="B159" s="21"/>
      <c r="C159" s="25"/>
      <c r="D159" s="25"/>
      <c r="E159" s="25"/>
      <c r="F159" s="107"/>
      <c r="G159" s="25"/>
      <c r="H159" s="48"/>
      <c r="I159" s="7"/>
      <c r="J159" s="25"/>
      <c r="K159" s="25"/>
      <c r="L159" s="25"/>
      <c r="M159" s="25"/>
      <c r="N159" s="25"/>
      <c r="O159" s="25"/>
      <c r="P159" s="25"/>
      <c r="Q159" s="25"/>
    </row>
    <row r="160" ht="15" customHeight="1">
      <c r="A160" s="7"/>
      <c r="B160" s="7"/>
      <c r="C160" t="s" s="24">
        <f>C131</f>
        <v>87</v>
      </c>
      <c r="D160" s="25"/>
      <c r="E160" s="48">
        <f>C148</f>
        <v>4069.483023585130</v>
      </c>
      <c r="F160" s="25"/>
      <c r="G160" s="78"/>
      <c r="H160" s="108"/>
      <c r="I160" s="34"/>
      <c r="J160" s="25"/>
      <c r="K160" s="25"/>
      <c r="L160" s="25"/>
      <c r="M160" s="25"/>
      <c r="N160" s="25"/>
      <c r="O160" s="25"/>
      <c r="P160" s="25"/>
      <c r="Q160" s="25"/>
    </row>
    <row r="161" ht="15" customHeight="1">
      <c r="A161" s="7"/>
      <c r="B161" s="25"/>
      <c r="C161" s="25"/>
      <c r="D161" s="25"/>
      <c r="E161" s="97">
        <f>G72</f>
        <v>931.4324966</v>
      </c>
      <c r="F161" s="25"/>
      <c r="G161" t="s" s="83">
        <v>36</v>
      </c>
      <c r="H161" s="109">
        <f>E160/E161</f>
        <v>4.36905845398344</v>
      </c>
      <c r="I161" s="34"/>
      <c r="J161" s="25"/>
      <c r="K161" s="25"/>
      <c r="L161" s="25"/>
      <c r="M161" s="25"/>
      <c r="N161" s="25"/>
      <c r="O161" s="25"/>
      <c r="P161" s="25"/>
      <c r="Q161" s="25"/>
    </row>
    <row r="162" ht="15" customHeight="1">
      <c r="A162" s="7"/>
      <c r="B162" s="25"/>
      <c r="C162" s="25"/>
      <c r="D162" s="25"/>
      <c r="E162" s="25"/>
      <c r="F162" s="25"/>
      <c r="G162" s="25"/>
      <c r="H162" s="110"/>
      <c r="I162" s="7"/>
      <c r="J162" s="25"/>
      <c r="K162" s="25"/>
      <c r="L162" s="25"/>
      <c r="M162" s="25"/>
      <c r="N162" s="25"/>
      <c r="O162" s="25"/>
      <c r="P162" s="25"/>
      <c r="Q162" s="25"/>
    </row>
    <row r="163" ht="15" customHeight="1">
      <c r="A163" s="7"/>
      <c r="B163" s="25"/>
      <c r="C163" t="s" s="24">
        <f>D131</f>
        <v>88</v>
      </c>
      <c r="D163" s="25"/>
      <c r="E163" s="48">
        <f>D148</f>
        <v>3955.945966525150</v>
      </c>
      <c r="F163" s="25"/>
      <c r="G163" s="78"/>
      <c r="H163" s="108"/>
      <c r="I163" s="34"/>
      <c r="J163" s="25"/>
      <c r="K163" s="25"/>
      <c r="L163" s="25"/>
      <c r="M163" s="25"/>
      <c r="N163" s="25"/>
      <c r="O163" s="25"/>
      <c r="P163" s="25"/>
      <c r="Q163" s="25"/>
    </row>
    <row r="164" ht="15" customHeight="1">
      <c r="A164" s="7"/>
      <c r="B164" s="25"/>
      <c r="C164" s="25"/>
      <c r="D164" s="25"/>
      <c r="E164" s="97">
        <f>G75</f>
        <v>908.57975565</v>
      </c>
      <c r="F164" s="25"/>
      <c r="G164" t="s" s="83">
        <v>36</v>
      </c>
      <c r="H164" s="109">
        <f>E163/E164</f>
        <v>4.35398867509992</v>
      </c>
      <c r="I164" s="34"/>
      <c r="J164" s="25"/>
      <c r="K164" s="25"/>
      <c r="L164" s="25"/>
      <c r="M164" s="25"/>
      <c r="N164" s="25"/>
      <c r="O164" s="25"/>
      <c r="P164" s="25"/>
      <c r="Q164" s="25"/>
    </row>
    <row r="165" ht="15" customHeight="1">
      <c r="A165" s="7"/>
      <c r="B165" s="7"/>
      <c r="C165" s="7"/>
      <c r="D165" s="7"/>
      <c r="E165" s="7"/>
      <c r="F165" s="7"/>
      <c r="G165" s="7"/>
      <c r="H165" s="30"/>
      <c r="I165" s="7"/>
      <c r="J165" s="7"/>
      <c r="K165" s="7"/>
      <c r="L165" s="25"/>
      <c r="M165" s="25"/>
      <c r="N165" s="25"/>
      <c r="O165" s="25"/>
      <c r="P165" s="25"/>
      <c r="Q165" s="25"/>
    </row>
    <row r="166" ht="15" customHeight="1">
      <c r="A166" s="7"/>
      <c r="B166" s="25"/>
      <c r="C166" t="s" s="24">
        <f>E131</f>
        <v>89</v>
      </c>
      <c r="D166" s="25"/>
      <c r="E166" s="48">
        <f>E148</f>
        <v>3881.183802515860</v>
      </c>
      <c r="F166" s="25"/>
      <c r="G166" s="78"/>
      <c r="H166" s="108"/>
      <c r="I166" s="34"/>
      <c r="J166" s="25"/>
      <c r="K166" s="25"/>
      <c r="L166" s="25"/>
      <c r="M166" s="25"/>
      <c r="N166" s="25"/>
      <c r="O166" s="25"/>
      <c r="P166" s="25"/>
      <c r="Q166" s="25"/>
    </row>
    <row r="167" ht="15" customHeight="1">
      <c r="A167" s="7"/>
      <c r="B167" s="25"/>
      <c r="C167" s="25"/>
      <c r="D167" s="25"/>
      <c r="E167" s="97">
        <f>G78</f>
        <v>880.6573365</v>
      </c>
      <c r="F167" s="25"/>
      <c r="G167" t="s" s="83">
        <v>36</v>
      </c>
      <c r="H167" s="109">
        <f>E166/E167</f>
        <v>4.40714412025552</v>
      </c>
      <c r="I167" s="34"/>
      <c r="J167" s="25"/>
      <c r="K167" s="25"/>
      <c r="L167" s="25"/>
      <c r="M167" s="25"/>
      <c r="N167" s="25"/>
      <c r="O167" s="25"/>
      <c r="P167" s="25"/>
      <c r="Q167" s="25"/>
    </row>
    <row r="168" ht="15" customHeight="1">
      <c r="A168" s="7"/>
      <c r="B168" s="25"/>
      <c r="C168" s="25"/>
      <c r="D168" s="25"/>
      <c r="E168" s="25"/>
      <c r="F168" s="25"/>
      <c r="G168" s="25"/>
      <c r="H168" s="111"/>
      <c r="I168" s="27"/>
      <c r="J168" s="25"/>
      <c r="K168" s="25"/>
      <c r="L168" s="25"/>
      <c r="M168" s="25"/>
      <c r="N168" s="25"/>
      <c r="O168" s="25"/>
      <c r="P168" s="25"/>
      <c r="Q168" s="25"/>
    </row>
    <row r="169" ht="15" customHeight="1">
      <c r="A169" s="7"/>
      <c r="B169" s="25"/>
      <c r="C169" t="s" s="19">
        <v>50</v>
      </c>
      <c r="D169" s="25"/>
      <c r="E169" s="48">
        <f>D150</f>
        <v>11906.6127926261</v>
      </c>
      <c r="F169" s="25"/>
      <c r="G169" s="25"/>
      <c r="H169" s="78"/>
      <c r="I169" s="108"/>
      <c r="J169" s="79"/>
      <c r="K169" s="25"/>
      <c r="L169" s="25"/>
      <c r="M169" s="25"/>
      <c r="N169" s="25"/>
      <c r="O169" s="25"/>
      <c r="P169" s="25"/>
      <c r="Q169" s="25"/>
    </row>
    <row r="170" ht="15" customHeight="1">
      <c r="A170" s="7"/>
      <c r="B170" s="25"/>
      <c r="C170" s="7"/>
      <c r="D170" s="25"/>
      <c r="E170" s="97">
        <f>G80</f>
        <v>2720.66958875</v>
      </c>
      <c r="F170" s="25"/>
      <c r="G170" t="s" s="11">
        <v>36</v>
      </c>
      <c r="H170" s="78"/>
      <c r="I170" s="109">
        <f>E169/E170</f>
        <v>4.3763538365188</v>
      </c>
      <c r="J170" s="79"/>
      <c r="K170" s="25"/>
      <c r="L170" s="25"/>
      <c r="M170" s="25"/>
      <c r="N170" s="25"/>
      <c r="O170" s="25"/>
      <c r="P170" s="25"/>
      <c r="Q170" s="25"/>
    </row>
    <row r="171" ht="15.5" customHeight="1">
      <c r="A171" s="7"/>
      <c r="B171" s="43"/>
      <c r="C171" s="43"/>
      <c r="D171" s="43"/>
      <c r="E171" s="43"/>
      <c r="F171" s="43"/>
      <c r="G171" s="43"/>
      <c r="H171" s="43"/>
      <c r="I171" s="106"/>
      <c r="J171" s="43"/>
      <c r="K171" s="43"/>
      <c r="L171" s="7"/>
      <c r="M171" s="7"/>
      <c r="N171" s="7"/>
      <c r="O171" s="7"/>
      <c r="P171" s="7"/>
      <c r="Q171" s="7"/>
    </row>
    <row r="172" ht="10" customHeight="1" hidden="1">
      <c r="A172" s="7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7"/>
      <c r="M172" s="7"/>
      <c r="N172" s="7"/>
      <c r="O172" s="7"/>
      <c r="P172" s="7"/>
      <c r="Q172" s="7"/>
    </row>
    <row r="173" ht="10" customHeight="1" hidden="1">
      <c r="A173" s="7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7"/>
      <c r="M173" s="7"/>
      <c r="N173" s="7"/>
      <c r="O173" s="7"/>
      <c r="P173" s="7"/>
      <c r="Q173" s="7"/>
    </row>
    <row r="174" ht="10" customHeight="1" hidden="1">
      <c r="A174" s="7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7"/>
      <c r="M174" s="7"/>
      <c r="N174" s="7"/>
      <c r="O174" s="7"/>
      <c r="P174" s="7"/>
      <c r="Q174" s="7"/>
    </row>
    <row r="175" ht="10" customHeight="1" hidden="1">
      <c r="A175" s="7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7"/>
      <c r="M175" s="7"/>
      <c r="N175" s="7"/>
      <c r="O175" s="7"/>
      <c r="P175" s="7"/>
      <c r="Q175" s="7"/>
    </row>
    <row r="176" ht="10" customHeight="1" hidden="1">
      <c r="A176" s="7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7"/>
      <c r="M176" s="7"/>
      <c r="N176" s="7"/>
      <c r="O176" s="7"/>
      <c r="P176" s="7"/>
      <c r="Q176" s="7"/>
    </row>
    <row r="177" ht="10" customHeight="1" hidden="1">
      <c r="A177" s="7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7"/>
      <c r="M177" s="7"/>
      <c r="N177" s="7"/>
      <c r="O177" s="7"/>
      <c r="P177" s="7"/>
      <c r="Q177" s="7"/>
    </row>
    <row r="178" ht="10" customHeight="1" hidden="1">
      <c r="A178" s="7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7"/>
      <c r="M178" s="7"/>
      <c r="N178" s="7"/>
      <c r="O178" s="7"/>
      <c r="P178" s="7"/>
      <c r="Q178" s="7"/>
    </row>
    <row r="179" ht="10" customHeight="1" hidden="1">
      <c r="A179" s="7"/>
      <c r="B179" s="112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</row>
    <row r="180" ht="15.5" customHeight="1">
      <c r="A180" s="7"/>
      <c r="B180" t="s" s="113">
        <v>90</v>
      </c>
      <c r="C180" s="18"/>
      <c r="D180" s="18"/>
      <c r="E180" s="18"/>
      <c r="F180" s="18"/>
      <c r="G180" s="18"/>
      <c r="H180" s="18"/>
      <c r="I180" s="18"/>
      <c r="J180" s="18"/>
      <c r="K180" s="18"/>
      <c r="L180" s="7"/>
      <c r="M180" s="7"/>
      <c r="N180" s="7"/>
      <c r="O180" s="7"/>
      <c r="P180" s="7"/>
      <c r="Q180" s="7"/>
    </row>
    <row r="181" ht="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ht="15" customHeight="1">
      <c r="A182" s="7"/>
      <c r="B182" s="7"/>
      <c r="C182" t="s" s="11">
        <v>91</v>
      </c>
      <c r="D182" s="7"/>
      <c r="E182" s="7"/>
      <c r="F182" t="s" s="11">
        <v>92</v>
      </c>
      <c r="G182" s="7"/>
      <c r="H182" s="7"/>
      <c r="I182" s="7"/>
      <c r="J182" t="s" s="11">
        <v>50</v>
      </c>
      <c r="K182" s="7"/>
      <c r="L182" s="7"/>
      <c r="M182" s="7"/>
      <c r="N182" s="7"/>
      <c r="O182" s="7"/>
      <c r="P182" s="7"/>
      <c r="Q182" s="7"/>
    </row>
    <row r="183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ht="15" customHeight="1">
      <c r="A184" s="7"/>
      <c r="B184" t="s" s="24">
        <v>93</v>
      </c>
      <c r="C184" s="25">
        <f>'KUBUS.XLS'!I74</f>
        <v>10811.11</v>
      </c>
      <c r="D184" s="7"/>
      <c r="E184" s="7"/>
      <c r="F184" s="7"/>
      <c r="G184" s="7"/>
      <c r="H184" s="7"/>
      <c r="I184" s="7"/>
      <c r="J184" s="25">
        <f>SUM(C184:F184)</f>
        <v>10811.11</v>
      </c>
      <c r="K184" s="7"/>
      <c r="L184" s="7"/>
      <c r="M184" s="7"/>
      <c r="N184" s="7"/>
      <c r="O184" s="7"/>
      <c r="P184" s="7"/>
      <c r="Q184" s="7"/>
    </row>
    <row r="185" ht="15" customHeight="1">
      <c r="A185" s="7"/>
      <c r="B185" t="s" s="24">
        <v>94</v>
      </c>
      <c r="C185" s="25">
        <f>'KUBUS.XLS'!G74</f>
        <v>556.55</v>
      </c>
      <c r="D185" s="7"/>
      <c r="E185" s="7"/>
      <c r="F185" s="7"/>
      <c r="G185" s="7"/>
      <c r="H185" s="7"/>
      <c r="I185" s="7"/>
      <c r="J185" s="25">
        <f>SUM(C185:F185)</f>
        <v>556.55</v>
      </c>
      <c r="K185" s="7"/>
      <c r="L185" s="7"/>
      <c r="M185" s="7"/>
      <c r="N185" s="7"/>
      <c r="O185" s="7"/>
      <c r="P185" s="7"/>
      <c r="Q185" s="7"/>
    </row>
    <row r="186" ht="15" customHeight="1">
      <c r="A186" s="7"/>
      <c r="B186" t="s" s="24">
        <v>95</v>
      </c>
      <c r="C186" s="25">
        <f>'KUBUS.XLS'!F74</f>
        <v>305.96</v>
      </c>
      <c r="D186" s="7"/>
      <c r="E186" s="7"/>
      <c r="F186" s="7"/>
      <c r="G186" s="12"/>
      <c r="H186" s="7"/>
      <c r="I186" s="12"/>
      <c r="J186" s="25">
        <f>SUM(C186:F186)</f>
        <v>305.96</v>
      </c>
      <c r="K186" s="7"/>
      <c r="L186" s="7"/>
      <c r="M186" s="7"/>
      <c r="N186" s="7"/>
      <c r="O186" s="7"/>
      <c r="P186" s="7"/>
      <c r="Q186" s="7"/>
    </row>
    <row r="187" ht="15" customHeight="1">
      <c r="A187" s="7"/>
      <c r="B187" s="27"/>
      <c r="C187" s="27"/>
      <c r="D187" s="7"/>
      <c r="E187" s="7"/>
      <c r="F187" s="27"/>
      <c r="G187" s="7"/>
      <c r="H187" s="7"/>
      <c r="I187" s="7"/>
      <c r="J187" s="27"/>
      <c r="K187" s="7"/>
      <c r="L187" s="7"/>
      <c r="M187" s="7"/>
      <c r="N187" s="7"/>
      <c r="O187" s="7"/>
      <c r="P187" s="7"/>
      <c r="Q187" s="7"/>
    </row>
    <row r="188" ht="15" customHeight="1">
      <c r="A188" s="28"/>
      <c r="B188" t="s" s="114">
        <v>96</v>
      </c>
      <c r="C188" s="115">
        <f>SUM(C184:C187)</f>
        <v>11673.62</v>
      </c>
      <c r="D188" s="34"/>
      <c r="E188" s="28"/>
      <c r="F188" s="116">
        <f>'KUBUS.XLS'!I32</f>
        <v>1458.110368260310</v>
      </c>
      <c r="G188" s="34"/>
      <c r="H188" s="7"/>
      <c r="I188" s="28"/>
      <c r="J188" s="116">
        <f>SUM(C188:F188)</f>
        <v>13131.7303682603</v>
      </c>
      <c r="K188" s="34"/>
      <c r="L188" s="7"/>
      <c r="M188" s="7"/>
      <c r="N188" s="7"/>
      <c r="O188" s="7"/>
      <c r="P188" s="7"/>
      <c r="Q188" s="7"/>
    </row>
    <row r="189" ht="15" customHeight="1">
      <c r="A189" s="7"/>
      <c r="B189" s="35"/>
      <c r="C189" s="35"/>
      <c r="D189" s="7"/>
      <c r="E189" s="7"/>
      <c r="F189" s="35"/>
      <c r="G189" s="7"/>
      <c r="H189" s="7"/>
      <c r="I189" s="12"/>
      <c r="J189" s="35"/>
      <c r="K189" s="7"/>
      <c r="L189" s="7"/>
      <c r="M189" s="7"/>
      <c r="N189" s="7"/>
      <c r="O189" s="7"/>
      <c r="P189" s="7"/>
      <c r="Q189" s="7"/>
    </row>
    <row r="190" ht="15.5" customHeight="1">
      <c r="A190" s="7"/>
      <c r="B190" s="14"/>
      <c r="C190" s="14"/>
      <c r="D190" s="14"/>
      <c r="E190" s="14"/>
      <c r="F190" s="14"/>
      <c r="G190" s="14"/>
      <c r="H190" s="14"/>
      <c r="I190" s="14"/>
      <c r="J190" s="14"/>
      <c r="K190" s="7"/>
      <c r="L190" s="7"/>
      <c r="M190" s="7"/>
      <c r="N190" s="7"/>
      <c r="O190" s="7"/>
      <c r="P190" s="7"/>
      <c r="Q190" s="7"/>
    </row>
    <row r="191" ht="15.5" customHeight="1">
      <c r="A191" s="7"/>
      <c r="B191" s="18"/>
      <c r="C191" s="18"/>
      <c r="D191" s="18"/>
      <c r="E191" s="18"/>
      <c r="F191" s="18"/>
      <c r="G191" s="18"/>
      <c r="H191" s="18"/>
      <c r="I191" s="18"/>
      <c r="J191" s="18"/>
      <c r="K191" s="7"/>
      <c r="L191" s="7"/>
      <c r="M191" s="7"/>
      <c r="N191" s="7"/>
      <c r="O191" s="7"/>
      <c r="P191" s="7"/>
      <c r="Q191" s="7"/>
    </row>
    <row r="192" ht="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ht="15.5" customHeight="1">
      <c r="A193" s="7"/>
      <c r="B193" s="7"/>
      <c r="C193" s="7"/>
      <c r="D193" s="7"/>
      <c r="E193" s="7"/>
      <c r="F193" s="7"/>
      <c r="G193" s="7"/>
      <c r="H193" s="7"/>
      <c r="I193" s="14"/>
      <c r="J193" s="7"/>
      <c r="K193" s="7"/>
      <c r="L193" s="7"/>
      <c r="M193" s="7"/>
      <c r="N193" s="7"/>
      <c r="O193" s="7"/>
      <c r="P193" s="7"/>
      <c r="Q193" s="7"/>
    </row>
    <row r="194" ht="16" customHeight="1">
      <c r="A194" s="7"/>
      <c r="B194" t="s" s="19">
        <v>97</v>
      </c>
      <c r="C194" s="7"/>
      <c r="D194" s="14"/>
      <c r="E194" s="14"/>
      <c r="F194" s="43">
        <f>C188</f>
        <v>11673.62</v>
      </c>
      <c r="G194" s="7"/>
      <c r="H194" s="117"/>
      <c r="I194" s="118"/>
      <c r="J194" s="119"/>
      <c r="K194" s="7"/>
      <c r="L194" s="7"/>
      <c r="M194" s="7"/>
      <c r="N194" s="7"/>
      <c r="O194" s="7"/>
      <c r="P194" s="7"/>
      <c r="Q194" s="7"/>
    </row>
    <row r="195" ht="16" customHeight="1">
      <c r="A195" s="7"/>
      <c r="B195" t="s" s="11">
        <v>98</v>
      </c>
      <c r="C195" s="7"/>
      <c r="D195" s="18"/>
      <c r="E195" s="18"/>
      <c r="F195" s="44">
        <f>G80</f>
        <v>2720.66958875</v>
      </c>
      <c r="G195" s="7"/>
      <c r="H195" t="s" s="120">
        <v>36</v>
      </c>
      <c r="I195" s="121">
        <f>F194/F195</f>
        <v>4.2907158032973</v>
      </c>
      <c r="J195" s="119"/>
      <c r="K195" s="7"/>
      <c r="L195" s="7"/>
      <c r="M195" s="7"/>
      <c r="N195" s="7"/>
      <c r="O195" s="7"/>
      <c r="P195" s="7"/>
      <c r="Q195" s="7"/>
    </row>
    <row r="196" ht="15.5" customHeight="1">
      <c r="A196" s="7"/>
      <c r="B196" s="7"/>
      <c r="C196" s="7"/>
      <c r="D196" s="7"/>
      <c r="E196" s="7"/>
      <c r="F196" s="7"/>
      <c r="G196" s="7"/>
      <c r="H196" s="7"/>
      <c r="I196" s="18"/>
      <c r="J196" s="7"/>
      <c r="K196" s="7"/>
      <c r="L196" s="7"/>
      <c r="M196" s="7"/>
      <c r="N196" s="7"/>
      <c r="O196" s="7"/>
      <c r="P196" s="7"/>
      <c r="Q196" s="7"/>
    </row>
    <row r="197" ht="15.5" customHeight="1">
      <c r="A197" s="7"/>
      <c r="B197" s="14"/>
      <c r="C197" s="14"/>
      <c r="D197" s="14"/>
      <c r="E197" s="14"/>
      <c r="F197" s="14"/>
      <c r="G197" s="14"/>
      <c r="H197" s="14"/>
      <c r="I197" s="14"/>
      <c r="J197" s="14"/>
      <c r="K197" s="7"/>
      <c r="L197" s="7"/>
      <c r="M197" s="7"/>
      <c r="N197" s="7"/>
      <c r="O197" s="7"/>
      <c r="P197" s="7"/>
      <c r="Q197" s="7"/>
    </row>
    <row r="198" ht="15.5" customHeight="1">
      <c r="A198" s="7"/>
      <c r="B198" s="18"/>
      <c r="C198" s="18"/>
      <c r="D198" s="18"/>
      <c r="E198" s="18"/>
      <c r="F198" s="18"/>
      <c r="G198" s="18"/>
      <c r="H198" s="18"/>
      <c r="I198" s="18"/>
      <c r="J198" s="18"/>
      <c r="K198" s="7"/>
      <c r="L198" s="7"/>
      <c r="M198" s="7"/>
      <c r="N198" s="7"/>
      <c r="O198" s="7"/>
      <c r="P198" s="7"/>
      <c r="Q198" s="7"/>
    </row>
    <row r="199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ht="15.5" customHeight="1">
      <c r="A200" s="7"/>
      <c r="B200" s="7"/>
      <c r="C200" s="7"/>
      <c r="D200" s="7"/>
      <c r="E200" s="7"/>
      <c r="F200" s="7"/>
      <c r="G200" s="7"/>
      <c r="H200" s="7"/>
      <c r="I200" s="14"/>
      <c r="J200" s="7"/>
      <c r="K200" s="7"/>
      <c r="L200" s="7"/>
      <c r="M200" s="7"/>
      <c r="N200" s="7"/>
      <c r="O200" s="7"/>
      <c r="P200" s="7"/>
      <c r="Q200" s="7"/>
    </row>
    <row r="201" ht="16" customHeight="1">
      <c r="A201" s="7"/>
      <c r="B201" t="s" s="19">
        <v>99</v>
      </c>
      <c r="C201" s="7"/>
      <c r="D201" s="14"/>
      <c r="E201" s="14"/>
      <c r="F201" s="43">
        <f>F188</f>
        <v>1458.110368260310</v>
      </c>
      <c r="G201" s="7"/>
      <c r="H201" s="117"/>
      <c r="I201" s="118"/>
      <c r="J201" s="119"/>
      <c r="K201" s="7"/>
      <c r="L201" s="7"/>
      <c r="M201" s="7"/>
      <c r="N201" s="7"/>
      <c r="O201" s="7"/>
      <c r="P201" s="7"/>
      <c r="Q201" s="7"/>
    </row>
    <row r="202" ht="16" customHeight="1">
      <c r="A202" s="7"/>
      <c r="B202" t="s" s="11">
        <v>100</v>
      </c>
      <c r="C202" s="7"/>
      <c r="D202" s="18"/>
      <c r="E202" s="18"/>
      <c r="F202" s="44">
        <f>J80</f>
        <v>356.568873623785</v>
      </c>
      <c r="G202" s="7"/>
      <c r="H202" t="s" s="120">
        <v>36</v>
      </c>
      <c r="I202" s="121">
        <f>F201/F202</f>
        <v>4.08928113506273</v>
      </c>
      <c r="J202" s="119"/>
      <c r="K202" s="7"/>
      <c r="L202" s="7"/>
      <c r="M202" s="7"/>
      <c r="N202" s="7"/>
      <c r="O202" s="7"/>
      <c r="P202" s="7"/>
      <c r="Q202" s="7"/>
    </row>
    <row r="203" ht="15.5" customHeight="1">
      <c r="A203" s="7"/>
      <c r="B203" s="7"/>
      <c r="C203" s="7"/>
      <c r="D203" s="7"/>
      <c r="E203" s="7"/>
      <c r="F203" s="7"/>
      <c r="G203" s="7"/>
      <c r="H203" s="7"/>
      <c r="I203" s="18"/>
      <c r="J203" s="7"/>
      <c r="K203" s="7"/>
      <c r="L203" s="7"/>
      <c r="M203" s="7"/>
      <c r="N203" s="7"/>
      <c r="O203" s="7"/>
      <c r="P203" s="7"/>
      <c r="Q203" s="7"/>
    </row>
    <row r="204" ht="15.5" customHeight="1">
      <c r="A204" s="7"/>
      <c r="B204" s="14"/>
      <c r="C204" s="14"/>
      <c r="D204" s="14"/>
      <c r="E204" s="14"/>
      <c r="F204" s="14"/>
      <c r="G204" s="14"/>
      <c r="H204" s="14"/>
      <c r="I204" s="14"/>
      <c r="J204" s="14"/>
      <c r="K204" s="7"/>
      <c r="L204" s="7"/>
      <c r="M204" s="7"/>
      <c r="N204" s="7"/>
      <c r="O204" s="7"/>
      <c r="P204" s="7"/>
      <c r="Q204" s="7"/>
    </row>
    <row r="205" ht="15.5" customHeight="1">
      <c r="A205" s="7"/>
      <c r="B205" s="18"/>
      <c r="C205" s="18"/>
      <c r="D205" s="18"/>
      <c r="E205" s="18"/>
      <c r="F205" s="18"/>
      <c r="G205" s="18"/>
      <c r="H205" s="18"/>
      <c r="I205" s="18"/>
      <c r="J205" s="18"/>
      <c r="K205" s="7"/>
      <c r="L205" s="7"/>
      <c r="M205" s="7"/>
      <c r="N205" s="7"/>
      <c r="O205" s="7"/>
      <c r="P205" s="7"/>
      <c r="Q205" s="7"/>
    </row>
    <row r="206" ht="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ht="15.5" customHeight="1">
      <c r="A207" s="7"/>
      <c r="B207" s="7"/>
      <c r="C207" s="7"/>
      <c r="D207" s="7"/>
      <c r="E207" s="7"/>
      <c r="F207" s="7"/>
      <c r="G207" s="7"/>
      <c r="H207" s="7"/>
      <c r="I207" s="14"/>
      <c r="J207" s="7"/>
      <c r="K207" s="7"/>
      <c r="L207" s="7"/>
      <c r="M207" s="7"/>
      <c r="N207" s="7"/>
      <c r="O207" s="7"/>
      <c r="P207" s="7"/>
      <c r="Q207" s="7"/>
    </row>
    <row r="208" ht="16" customHeight="1">
      <c r="A208" s="7"/>
      <c r="B208" t="s" s="19">
        <v>97</v>
      </c>
      <c r="C208" s="7"/>
      <c r="D208" s="14"/>
      <c r="E208" s="14"/>
      <c r="F208" s="43">
        <f>J188</f>
        <v>13131.7303682603</v>
      </c>
      <c r="G208" s="7"/>
      <c r="H208" s="117"/>
      <c r="I208" s="118"/>
      <c r="J208" s="119"/>
      <c r="K208" s="7"/>
      <c r="L208" s="7"/>
      <c r="M208" s="7"/>
      <c r="N208" s="7"/>
      <c r="O208" s="7"/>
      <c r="P208" s="7"/>
      <c r="Q208" s="7"/>
    </row>
    <row r="209" ht="16" customHeight="1">
      <c r="A209" s="7"/>
      <c r="B209" t="s" s="11">
        <v>101</v>
      </c>
      <c r="C209" s="7"/>
      <c r="D209" s="18"/>
      <c r="E209" s="18"/>
      <c r="F209" s="44">
        <f>F202+F195</f>
        <v>3077.238462373790</v>
      </c>
      <c r="G209" s="7"/>
      <c r="H209" t="s" s="120">
        <v>36</v>
      </c>
      <c r="I209" s="121">
        <f>F208/F209</f>
        <v>4.26737496259242</v>
      </c>
      <c r="J209" s="119"/>
      <c r="K209" s="7"/>
      <c r="L209" s="7"/>
      <c r="M209" s="7"/>
      <c r="N209" s="7"/>
      <c r="O209" s="7"/>
      <c r="P209" s="7"/>
      <c r="Q209" s="7"/>
    </row>
    <row r="210" ht="15.5" customHeight="1">
      <c r="A210" s="7"/>
      <c r="B210" s="7"/>
      <c r="C210" s="7"/>
      <c r="D210" s="7"/>
      <c r="E210" s="7"/>
      <c r="F210" s="7"/>
      <c r="G210" s="7"/>
      <c r="H210" s="7"/>
      <c r="I210" s="18"/>
      <c r="J210" s="7"/>
      <c r="K210" s="7"/>
      <c r="L210" s="7"/>
      <c r="M210" s="7"/>
      <c r="N210" s="7"/>
      <c r="O210" s="7"/>
      <c r="P210" s="7"/>
      <c r="Q210" s="7"/>
    </row>
    <row r="211" ht="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ht="15" customHeight="1">
      <c r="A212" s="7"/>
      <c r="B212" t="s" s="11">
        <v>102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</sheetData>
  <mergeCells count="6">
    <mergeCell ref="I54:J54"/>
    <mergeCell ref="I55:J55"/>
    <mergeCell ref="G72:H72"/>
    <mergeCell ref="G75:H75"/>
    <mergeCell ref="G78:H78"/>
    <mergeCell ref="G80:H80"/>
  </mergeCells>
  <hyperlinks>
    <hyperlink ref="B2" r:id="rId1" location="" tooltip="" display="buero@kapretz.de"/>
  </hyperlinks>
  <pageMargins left="0.511811" right="0.393701" top="0.590551" bottom="0.590551" header="0.511811" footer="0.511811"/>
  <pageSetup firstPageNumber="1" fitToHeight="1" fitToWidth="1" scale="90" useFirstPageNumber="0" orientation="portrait" pageOrder="downThenOver"/>
  <headerFooter>
    <oddHeader>&amp;L&amp;"Arial Narrow,Bold"&amp;10&amp;K000000 Vertraulich&amp;C&amp;"Arial Narrow,Regular"&amp;10&amp;K000000ÜBERSICH.XLS&amp;R&amp;"Arial Narrow,Regular"&amp;10&amp;K000000Seite &amp;P</oddHeader>
    <oddFooter>&amp;C&amp;"Arial Narrow,Regular"&amp;10&amp;K000000voigt übersicht.xls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K1257"/>
  <sheetViews>
    <sheetView workbookViewId="0" showGridLines="0" defaultGridColor="1"/>
  </sheetViews>
  <sheetFormatPr defaultColWidth="13.75" defaultRowHeight="10" customHeight="1" outlineLevelRow="0" outlineLevelCol="0"/>
  <cols>
    <col min="1" max="1" width="10.25" style="122" customWidth="1"/>
    <col min="2" max="2" width="6.75" style="122" customWidth="1"/>
    <col min="3" max="4" width="10.25" style="122" customWidth="1"/>
    <col min="5" max="5" width="11.25" style="122" customWidth="1"/>
    <col min="6" max="6" width="10.25" style="122" customWidth="1"/>
    <col min="7" max="7" width="14" style="122" customWidth="1"/>
    <col min="8" max="8" width="10.25" style="122" customWidth="1"/>
    <col min="9" max="9" width="13.75" style="122" customWidth="1"/>
    <col min="10" max="11" width="10.25" style="122" customWidth="1"/>
    <col min="12" max="16384" width="13.75" style="122" customWidth="1"/>
  </cols>
  <sheetData>
    <row r="1" ht="14" customHeight="1">
      <c r="A1" s="7"/>
      <c r="B1" s="7"/>
      <c r="C1" t="s" s="123">
        <v>104</v>
      </c>
      <c r="D1" s="7"/>
      <c r="E1" s="7"/>
      <c r="F1" s="7"/>
      <c r="G1" s="7"/>
      <c r="H1" s="7"/>
      <c r="I1" s="7"/>
      <c r="J1" s="7"/>
      <c r="K1" s="7"/>
    </row>
    <row r="2" ht="14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ht="14" customHeight="1">
      <c r="A3" s="7"/>
      <c r="B3" s="7"/>
      <c r="C3" s="7"/>
      <c r="D3" s="7"/>
      <c r="E3" s="7"/>
      <c r="F3" s="7"/>
      <c r="G3" s="7"/>
      <c r="H3" t="s" s="11">
        <v>105</v>
      </c>
      <c r="I3" s="112">
        <f>TODAY()</f>
        <v>44719</v>
      </c>
      <c r="J3" s="7"/>
      <c r="K3" s="7"/>
    </row>
    <row r="4" ht="14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ht="14" customHeight="1">
      <c r="A5" t="s" s="11">
        <v>106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14" customHeight="1">
      <c r="A6" s="7"/>
      <c r="B6" s="7"/>
      <c r="C6" t="s" s="124">
        <v>107</v>
      </c>
      <c r="D6" s="125"/>
      <c r="E6" t="s" s="11">
        <v>108</v>
      </c>
      <c r="F6" s="7"/>
      <c r="G6" t="s" s="126">
        <v>109</v>
      </c>
      <c r="H6" s="7"/>
      <c r="I6" s="7"/>
      <c r="J6" s="7"/>
      <c r="K6" s="7"/>
    </row>
    <row r="7" ht="14" customHeight="1">
      <c r="A7" s="7"/>
      <c r="B7" s="7"/>
      <c r="C7" s="64">
        <v>101</v>
      </c>
      <c r="D7" s="7"/>
      <c r="E7" s="127">
        <v>4</v>
      </c>
      <c r="F7" s="7"/>
      <c r="G7" s="128">
        <f>I91</f>
        <v>96.5425965</v>
      </c>
      <c r="H7" s="7"/>
      <c r="I7" s="7"/>
      <c r="J7" s="7"/>
      <c r="K7" s="7"/>
    </row>
    <row r="8" ht="14" customHeight="1">
      <c r="A8" s="7"/>
      <c r="B8" s="7"/>
      <c r="C8" s="64">
        <v>102</v>
      </c>
      <c r="D8" s="7"/>
      <c r="E8" t="s" s="129">
        <v>110</v>
      </c>
      <c r="F8" s="7"/>
      <c r="G8" s="128">
        <f>I135</f>
        <v>103.320714</v>
      </c>
      <c r="H8" s="7"/>
      <c r="I8" s="7"/>
      <c r="J8" s="7"/>
      <c r="K8" s="7"/>
    </row>
    <row r="9" ht="14" customHeight="1">
      <c r="A9" s="7"/>
      <c r="B9" s="7"/>
      <c r="C9" s="64">
        <v>103</v>
      </c>
      <c r="D9" s="7"/>
      <c r="E9" t="s" s="129">
        <v>110</v>
      </c>
      <c r="F9" s="7"/>
      <c r="G9" s="128">
        <f>I179</f>
        <v>103.74778</v>
      </c>
      <c r="H9" s="7"/>
      <c r="I9" s="7"/>
      <c r="J9" s="7"/>
      <c r="K9" s="7"/>
    </row>
    <row r="10" ht="14" customHeight="1">
      <c r="A10" s="7"/>
      <c r="B10" s="7"/>
      <c r="C10" s="64">
        <v>104</v>
      </c>
      <c r="D10" s="7"/>
      <c r="E10" s="127">
        <v>4</v>
      </c>
      <c r="F10" s="7"/>
      <c r="G10" s="128">
        <f>I214</f>
        <v>91.9358</v>
      </c>
      <c r="H10" s="7"/>
      <c r="I10" s="7"/>
      <c r="J10" s="7"/>
      <c r="K10" s="7"/>
    </row>
    <row r="11" ht="14" customHeight="1">
      <c r="A11" s="7"/>
      <c r="B11" s="7"/>
      <c r="C11" s="64">
        <v>105</v>
      </c>
      <c r="D11" s="7"/>
      <c r="E11" s="127">
        <v>2</v>
      </c>
      <c r="F11" s="7"/>
      <c r="G11" s="128">
        <f>I240</f>
        <v>60.20296</v>
      </c>
      <c r="H11" s="7"/>
      <c r="I11" s="7"/>
      <c r="J11" s="7"/>
      <c r="K11" s="7"/>
    </row>
    <row r="12" ht="14" customHeight="1">
      <c r="A12" s="7"/>
      <c r="B12" s="7"/>
      <c r="C12" s="64">
        <v>106</v>
      </c>
      <c r="D12" s="7"/>
      <c r="E12" s="127">
        <v>3</v>
      </c>
      <c r="F12" s="7"/>
      <c r="G12" s="128">
        <f>I272</f>
        <v>76.3663152</v>
      </c>
      <c r="H12" s="7"/>
      <c r="I12" s="7"/>
      <c r="J12" s="7"/>
      <c r="K12" s="7"/>
    </row>
    <row r="13" ht="14" customHeight="1">
      <c r="A13" s="7"/>
      <c r="B13" s="7"/>
      <c r="C13" s="64">
        <v>107</v>
      </c>
      <c r="D13" s="7"/>
      <c r="E13" t="s" s="129">
        <v>111</v>
      </c>
      <c r="F13" s="7"/>
      <c r="G13" s="128">
        <f>I301</f>
        <v>38.7048333</v>
      </c>
      <c r="H13" s="7"/>
      <c r="I13" s="7"/>
      <c r="J13" s="7"/>
      <c r="K13" s="7"/>
    </row>
    <row r="14" ht="14" customHeight="1">
      <c r="A14" s="7"/>
      <c r="B14" s="7"/>
      <c r="C14" s="64">
        <v>108</v>
      </c>
      <c r="D14" s="7"/>
      <c r="E14" s="127">
        <v>5</v>
      </c>
      <c r="F14" s="7"/>
      <c r="G14" s="25">
        <f>I347</f>
        <v>103.40183</v>
      </c>
      <c r="H14" s="7"/>
      <c r="I14" s="7"/>
      <c r="J14" s="7"/>
      <c r="K14" s="7"/>
    </row>
    <row r="15" ht="14" customHeight="1">
      <c r="A15" s="7"/>
      <c r="B15" s="7"/>
      <c r="C15" s="64">
        <v>109</v>
      </c>
      <c r="D15" s="7"/>
      <c r="E15" s="127">
        <v>2</v>
      </c>
      <c r="F15" s="7"/>
      <c r="G15" s="25">
        <f>I380</f>
        <v>49.7343735</v>
      </c>
      <c r="H15" s="7"/>
      <c r="I15" s="7"/>
      <c r="J15" s="7"/>
      <c r="K15" s="7"/>
    </row>
    <row r="16" ht="14" customHeight="1">
      <c r="A16" s="7"/>
      <c r="B16" s="7"/>
      <c r="C16" s="130">
        <v>110</v>
      </c>
      <c r="D16" s="7"/>
      <c r="E16" s="130">
        <v>3</v>
      </c>
      <c r="F16" s="7"/>
      <c r="G16" s="128">
        <f>I418</f>
        <v>76.80569610000001</v>
      </c>
      <c r="H16" s="7"/>
      <c r="I16" s="128"/>
      <c r="J16" s="7"/>
      <c r="K16" s="7"/>
    </row>
    <row r="17" ht="14" customHeight="1">
      <c r="A17" s="7"/>
      <c r="B17" s="7"/>
      <c r="C17" s="130">
        <v>111</v>
      </c>
      <c r="D17" s="7"/>
      <c r="E17" s="130">
        <v>2</v>
      </c>
      <c r="F17" s="7"/>
      <c r="G17" s="128">
        <f>I450</f>
        <v>58.44929</v>
      </c>
      <c r="H17" s="7"/>
      <c r="I17" s="131"/>
      <c r="J17" s="27"/>
      <c r="K17" s="7"/>
    </row>
    <row r="18" ht="14" customHeight="1">
      <c r="A18" s="7"/>
      <c r="B18" s="7"/>
      <c r="C18" s="130">
        <v>112</v>
      </c>
      <c r="D18" s="7"/>
      <c r="E18" s="130">
        <v>3</v>
      </c>
      <c r="F18" s="7"/>
      <c r="G18" s="128">
        <f>I489</f>
        <v>72.220308</v>
      </c>
      <c r="H18" s="28"/>
      <c r="I18" s="132">
        <f>SUM(G7:G18)</f>
        <v>931.4324966</v>
      </c>
      <c r="J18" t="s" s="133">
        <v>16</v>
      </c>
      <c r="K18" s="34"/>
    </row>
    <row r="19" ht="14" customHeight="1">
      <c r="A19" s="7"/>
      <c r="B19" s="7"/>
      <c r="C19" s="130"/>
      <c r="D19" s="7"/>
      <c r="E19" s="130"/>
      <c r="F19" s="7"/>
      <c r="G19" s="7"/>
      <c r="H19" s="7"/>
      <c r="I19" s="134"/>
      <c r="J19" s="35"/>
      <c r="K19" s="7"/>
    </row>
    <row r="20" ht="14" customHeight="1">
      <c r="A20" t="s" s="11">
        <v>112</v>
      </c>
      <c r="B20" s="7"/>
      <c r="C20" s="135"/>
      <c r="D20" s="7"/>
      <c r="E20" s="7"/>
      <c r="F20" s="7"/>
      <c r="G20" s="7"/>
      <c r="H20" s="7"/>
      <c r="I20" s="128"/>
      <c r="J20" s="7"/>
      <c r="K20" s="7"/>
    </row>
    <row r="21" ht="14" customHeight="1">
      <c r="A21" s="7"/>
      <c r="B21" s="7"/>
      <c r="C21" t="s" s="124">
        <f>C6</f>
        <v>113</v>
      </c>
      <c r="D21" s="7"/>
      <c r="E21" t="s" s="11">
        <f>E6</f>
        <v>108</v>
      </c>
      <c r="F21" s="7"/>
      <c r="G21" t="s" s="11">
        <f>G6</f>
        <v>114</v>
      </c>
      <c r="H21" s="7"/>
      <c r="I21" s="128"/>
      <c r="J21" s="7"/>
      <c r="K21" s="7"/>
    </row>
    <row r="22" ht="14" customHeight="1">
      <c r="A22" s="7"/>
      <c r="B22" s="7"/>
      <c r="C22" s="64">
        <v>301</v>
      </c>
      <c r="D22" s="7"/>
      <c r="E22" s="127">
        <v>4</v>
      </c>
      <c r="F22" s="7"/>
      <c r="G22" s="128">
        <f>I533</f>
        <v>95.28780449999999</v>
      </c>
      <c r="H22" s="7"/>
      <c r="I22" s="7"/>
      <c r="J22" s="7"/>
      <c r="K22" s="7"/>
    </row>
    <row r="23" ht="14" customHeight="1">
      <c r="A23" s="7"/>
      <c r="B23" s="7"/>
      <c r="C23" s="64">
        <v>302</v>
      </c>
      <c r="D23" s="7"/>
      <c r="E23" s="127">
        <v>5</v>
      </c>
      <c r="F23" s="7"/>
      <c r="G23" s="128">
        <f>I580</f>
        <v>107.91467</v>
      </c>
      <c r="H23" s="7"/>
      <c r="I23" s="7"/>
      <c r="J23" s="7"/>
      <c r="K23" s="7"/>
    </row>
    <row r="24" ht="14" customHeight="1">
      <c r="A24" s="7"/>
      <c r="B24" s="7"/>
      <c r="C24" s="64">
        <v>303</v>
      </c>
      <c r="D24" s="7"/>
      <c r="E24" s="127">
        <v>5</v>
      </c>
      <c r="F24" s="7"/>
      <c r="G24" s="25">
        <f>I624</f>
        <v>105.064202</v>
      </c>
      <c r="H24" s="7"/>
      <c r="I24" s="7"/>
      <c r="J24" s="7"/>
      <c r="K24" s="7"/>
    </row>
    <row r="25" ht="14" customHeight="1">
      <c r="A25" s="7"/>
      <c r="B25" s="7"/>
      <c r="C25" s="64">
        <v>304</v>
      </c>
      <c r="D25" s="7"/>
      <c r="E25" s="127">
        <v>3</v>
      </c>
      <c r="F25" s="7"/>
      <c r="G25" s="128">
        <f>I652</f>
        <v>80.83390464999999</v>
      </c>
      <c r="H25" s="7"/>
      <c r="I25" s="7"/>
      <c r="J25" s="7"/>
      <c r="K25" s="7"/>
    </row>
    <row r="26" ht="14" customHeight="1">
      <c r="A26" s="7"/>
      <c r="B26" s="7"/>
      <c r="C26" s="64">
        <v>305</v>
      </c>
      <c r="D26" s="7"/>
      <c r="E26" t="s" s="129">
        <v>111</v>
      </c>
      <c r="F26" s="7"/>
      <c r="G26" s="128">
        <f>I682</f>
        <v>40.3988025</v>
      </c>
      <c r="H26" s="7"/>
      <c r="I26" s="7"/>
      <c r="J26" s="7"/>
      <c r="K26" s="7"/>
    </row>
    <row r="27" ht="14" customHeight="1">
      <c r="A27" s="7"/>
      <c r="B27" s="7"/>
      <c r="C27" s="64">
        <v>306</v>
      </c>
      <c r="D27" s="7"/>
      <c r="E27" s="127">
        <v>3</v>
      </c>
      <c r="F27" s="7"/>
      <c r="G27" s="128">
        <f>I711</f>
        <v>73.47866399999999</v>
      </c>
      <c r="H27" s="7"/>
      <c r="I27" s="7"/>
      <c r="J27" s="7"/>
      <c r="K27" s="7"/>
    </row>
    <row r="28" ht="14" customHeight="1">
      <c r="A28" s="7"/>
      <c r="B28" s="7"/>
      <c r="C28" s="64">
        <v>307</v>
      </c>
      <c r="D28" s="7"/>
      <c r="E28" t="s" s="129">
        <v>111</v>
      </c>
      <c r="F28" s="7"/>
      <c r="G28" s="128">
        <f>I722</f>
        <v>38.7</v>
      </c>
      <c r="H28" s="7"/>
      <c r="I28" s="7"/>
      <c r="J28" s="7"/>
      <c r="K28" s="7"/>
    </row>
    <row r="29" ht="14" customHeight="1">
      <c r="A29" s="7"/>
      <c r="B29" s="7"/>
      <c r="C29" s="64">
        <v>308</v>
      </c>
      <c r="D29" s="7"/>
      <c r="E29" s="127">
        <v>3</v>
      </c>
      <c r="F29" s="7"/>
      <c r="G29" s="128">
        <f>I759</f>
        <v>79.675922</v>
      </c>
      <c r="H29" s="7"/>
      <c r="I29" s="7"/>
      <c r="J29" s="7"/>
      <c r="K29" s="7"/>
    </row>
    <row r="30" ht="14" customHeight="1">
      <c r="A30" s="7"/>
      <c r="B30" s="7"/>
      <c r="C30" s="64">
        <v>309</v>
      </c>
      <c r="D30" s="7"/>
      <c r="E30" s="127">
        <v>2</v>
      </c>
      <c r="F30" s="7"/>
      <c r="G30" s="128">
        <f>I787</f>
        <v>52.263794</v>
      </c>
      <c r="H30" s="7"/>
      <c r="I30" s="7"/>
      <c r="J30" s="7"/>
      <c r="K30" s="7"/>
    </row>
    <row r="31" ht="14" customHeight="1">
      <c r="A31" s="7"/>
      <c r="B31" s="7"/>
      <c r="C31" s="64">
        <v>310</v>
      </c>
      <c r="D31" s="7"/>
      <c r="E31" s="127">
        <v>4</v>
      </c>
      <c r="F31" s="7"/>
      <c r="G31" s="128">
        <f>I825</f>
        <v>82.631002</v>
      </c>
      <c r="H31" s="7"/>
      <c r="I31" s="7"/>
      <c r="J31" s="7"/>
      <c r="K31" s="7"/>
    </row>
    <row r="32" ht="14" customHeight="1">
      <c r="A32" s="7"/>
      <c r="B32" s="7"/>
      <c r="C32" s="130">
        <v>311</v>
      </c>
      <c r="D32" s="7"/>
      <c r="E32" s="130">
        <v>2</v>
      </c>
      <c r="F32" s="7"/>
      <c r="G32" s="128">
        <f>I835</f>
        <v>58.45</v>
      </c>
      <c r="H32" s="7"/>
      <c r="I32" s="131"/>
      <c r="J32" s="27"/>
      <c r="K32" s="7"/>
    </row>
    <row r="33" ht="14" customHeight="1">
      <c r="A33" s="7"/>
      <c r="B33" s="7"/>
      <c r="C33" s="130">
        <v>312</v>
      </c>
      <c r="D33" s="7"/>
      <c r="E33" s="130">
        <v>4</v>
      </c>
      <c r="F33" s="7"/>
      <c r="G33" s="128">
        <f>I875</f>
        <v>93.88099</v>
      </c>
      <c r="H33" s="28"/>
      <c r="I33" s="132">
        <f>SUM(G22:G33)</f>
        <v>908.57975565</v>
      </c>
      <c r="J33" t="s" s="133">
        <v>16</v>
      </c>
      <c r="K33" s="34"/>
    </row>
    <row r="34" ht="14" customHeight="1">
      <c r="A34" s="7"/>
      <c r="B34" s="7"/>
      <c r="C34" s="130"/>
      <c r="D34" s="7"/>
      <c r="E34" s="130"/>
      <c r="F34" s="7"/>
      <c r="G34" s="7"/>
      <c r="H34" s="7"/>
      <c r="I34" s="134"/>
      <c r="J34" s="35"/>
      <c r="K34" s="7"/>
    </row>
    <row r="35" ht="14" customHeight="1">
      <c r="A35" t="s" s="11">
        <v>115</v>
      </c>
      <c r="B35" s="7"/>
      <c r="C35" s="135"/>
      <c r="D35" s="7"/>
      <c r="E35" s="7"/>
      <c r="F35" s="7"/>
      <c r="G35" s="7"/>
      <c r="H35" s="7"/>
      <c r="I35" s="128"/>
      <c r="J35" s="7"/>
      <c r="K35" s="7"/>
    </row>
    <row r="36" ht="14" customHeight="1">
      <c r="A36" s="7"/>
      <c r="B36" s="7"/>
      <c r="C36" t="s" s="124">
        <f>C21</f>
        <v>113</v>
      </c>
      <c r="D36" s="7"/>
      <c r="E36" t="s" s="11">
        <f>E21</f>
        <v>108</v>
      </c>
      <c r="F36" s="7"/>
      <c r="G36" t="s" s="11">
        <f>G21</f>
        <v>114</v>
      </c>
      <c r="H36" s="7"/>
      <c r="I36" s="128"/>
      <c r="J36" s="7"/>
      <c r="K36" s="7"/>
    </row>
    <row r="37" ht="14" customHeight="1">
      <c r="A37" s="7"/>
      <c r="B37" s="7"/>
      <c r="C37" s="130">
        <f>C880</f>
        <v>501</v>
      </c>
      <c r="D37" s="136"/>
      <c r="E37" t="s" s="129">
        <f>C881</f>
        <v>116</v>
      </c>
      <c r="F37" s="7"/>
      <c r="G37" s="128">
        <f>I920</f>
        <v>89.6290185</v>
      </c>
      <c r="H37" t="s" s="11">
        <v>16</v>
      </c>
      <c r="I37" s="128"/>
      <c r="J37" s="7"/>
      <c r="K37" s="7"/>
    </row>
    <row r="38" ht="14" customHeight="1">
      <c r="A38" s="7"/>
      <c r="B38" s="7"/>
      <c r="C38" s="130">
        <f>C925</f>
        <v>502</v>
      </c>
      <c r="D38" s="136"/>
      <c r="E38" t="s" s="129">
        <f>C926</f>
        <v>117</v>
      </c>
      <c r="F38" s="7"/>
      <c r="G38" s="128">
        <f>I961</f>
        <v>104.7673914</v>
      </c>
      <c r="H38" t="s" s="11">
        <v>16</v>
      </c>
      <c r="I38" s="128"/>
      <c r="J38" s="7"/>
      <c r="K38" s="7"/>
    </row>
    <row r="39" ht="14" customHeight="1">
      <c r="A39" s="7"/>
      <c r="B39" s="7"/>
      <c r="C39" s="130">
        <f>C966</f>
        <v>503</v>
      </c>
      <c r="D39" s="136"/>
      <c r="E39" s="130">
        <f>C967</f>
        <v>4</v>
      </c>
      <c r="F39" s="7"/>
      <c r="G39" s="128">
        <f>I996</f>
        <v>103.349398</v>
      </c>
      <c r="H39" t="s" s="11">
        <v>16</v>
      </c>
      <c r="I39" s="128"/>
      <c r="J39" s="7"/>
      <c r="K39" s="7"/>
    </row>
    <row r="40" ht="14" customHeight="1">
      <c r="A40" s="7"/>
      <c r="B40" s="7"/>
      <c r="C40" s="130">
        <f>C1002</f>
        <v>504</v>
      </c>
      <c r="D40" s="136"/>
      <c r="E40" s="130">
        <f>C1003</f>
        <v>3</v>
      </c>
      <c r="F40" s="7"/>
      <c r="G40" s="128">
        <f>I1030</f>
        <v>77.1067647</v>
      </c>
      <c r="H40" t="s" s="11">
        <v>16</v>
      </c>
      <c r="I40" s="128"/>
      <c r="J40" s="7"/>
      <c r="K40" s="7"/>
    </row>
    <row r="41" ht="14" customHeight="1">
      <c r="A41" s="7"/>
      <c r="B41" s="7"/>
      <c r="C41" s="130">
        <f>C1036</f>
        <v>505</v>
      </c>
      <c r="D41" s="136"/>
      <c r="E41" t="s" s="129">
        <f>C1037</f>
        <v>111</v>
      </c>
      <c r="F41" s="7"/>
      <c r="G41" s="128">
        <v>40.4</v>
      </c>
      <c r="H41" t="s" s="11">
        <v>16</v>
      </c>
      <c r="I41" s="128"/>
      <c r="J41" s="7"/>
      <c r="K41" s="7"/>
    </row>
    <row r="42" ht="14" customHeight="1">
      <c r="A42" s="7"/>
      <c r="B42" s="7"/>
      <c r="C42" s="130">
        <f>C1046</f>
        <v>506</v>
      </c>
      <c r="D42" s="136"/>
      <c r="E42" s="130">
        <f>C1047</f>
        <v>3</v>
      </c>
      <c r="F42" s="7"/>
      <c r="G42" s="128">
        <f>I1074</f>
        <v>69.43888560000001</v>
      </c>
      <c r="H42" t="s" s="11">
        <v>16</v>
      </c>
      <c r="I42" s="128"/>
      <c r="J42" s="7"/>
      <c r="K42" s="7"/>
    </row>
    <row r="43" ht="14" customHeight="1">
      <c r="A43" s="7"/>
      <c r="B43" s="7"/>
      <c r="C43" s="130">
        <v>507</v>
      </c>
      <c r="D43" s="136"/>
      <c r="E43" t="s" s="129">
        <f>C1081</f>
        <v>118</v>
      </c>
      <c r="F43" s="7"/>
      <c r="G43" s="128">
        <f>I1084</f>
        <v>38.7</v>
      </c>
      <c r="H43" t="s" s="11">
        <v>16</v>
      </c>
      <c r="I43" s="128"/>
      <c r="J43" s="7"/>
      <c r="K43" s="7"/>
    </row>
    <row r="44" ht="14" customHeight="1">
      <c r="A44" s="7"/>
      <c r="B44" s="7"/>
      <c r="C44" s="130">
        <f>C1090</f>
        <v>508</v>
      </c>
      <c r="D44" s="136"/>
      <c r="E44" s="130">
        <f>C1091</f>
        <v>4</v>
      </c>
      <c r="F44" s="7"/>
      <c r="G44" s="128">
        <f>I1126</f>
        <v>101.783898</v>
      </c>
      <c r="H44" t="s" s="11">
        <v>16</v>
      </c>
      <c r="I44" s="128"/>
      <c r="J44" s="7"/>
      <c r="K44" s="7"/>
    </row>
    <row r="45" ht="14" customHeight="1">
      <c r="A45" s="7"/>
      <c r="B45" s="7"/>
      <c r="C45" s="130">
        <f>C1131</f>
        <v>509</v>
      </c>
      <c r="D45" s="136"/>
      <c r="E45" s="130">
        <f>C1132</f>
        <v>2</v>
      </c>
      <c r="F45" s="7"/>
      <c r="G45" s="128">
        <f>I1160</f>
        <v>52.323626</v>
      </c>
      <c r="H45" t="s" s="11">
        <v>16</v>
      </c>
      <c r="I45" s="128"/>
      <c r="J45" s="7"/>
      <c r="K45" s="7"/>
    </row>
    <row r="46" ht="14" customHeight="1">
      <c r="A46" s="7"/>
      <c r="B46" s="7"/>
      <c r="C46" s="130">
        <v>510</v>
      </c>
      <c r="D46" s="136"/>
      <c r="E46" s="130">
        <f>C1167</f>
        <v>3</v>
      </c>
      <c r="F46" s="7"/>
      <c r="G46" s="128">
        <f>I1195</f>
        <v>79.70312490000001</v>
      </c>
      <c r="H46" t="s" s="11">
        <v>16</v>
      </c>
      <c r="I46" s="128"/>
      <c r="J46" s="7"/>
      <c r="K46" s="7"/>
    </row>
    <row r="47" ht="14" customHeight="1">
      <c r="A47" s="7"/>
      <c r="B47" s="7"/>
      <c r="C47" s="130">
        <v>511</v>
      </c>
      <c r="D47" s="136"/>
      <c r="E47" s="130">
        <f>C1202</f>
        <v>2</v>
      </c>
      <c r="F47" s="7"/>
      <c r="G47" s="128">
        <f>I1225</f>
        <v>53.3657334</v>
      </c>
      <c r="H47" t="s" s="11">
        <v>16</v>
      </c>
      <c r="I47" s="131"/>
      <c r="J47" s="27"/>
      <c r="K47" s="7"/>
    </row>
    <row r="48" ht="14" customHeight="1">
      <c r="A48" s="7"/>
      <c r="B48" s="7"/>
      <c r="C48" s="130">
        <v>512</v>
      </c>
      <c r="D48" s="136"/>
      <c r="E48" s="130">
        <f>C1232</f>
        <v>3</v>
      </c>
      <c r="F48" s="7"/>
      <c r="G48" s="128">
        <f>I1257</f>
        <v>70.089496</v>
      </c>
      <c r="H48" t="s" s="83">
        <v>16</v>
      </c>
      <c r="I48" s="132">
        <f>SUM(G37:G48)</f>
        <v>880.6573365</v>
      </c>
      <c r="J48" t="s" s="133">
        <v>16</v>
      </c>
      <c r="K48" s="34"/>
    </row>
    <row r="49" ht="14" customHeight="1">
      <c r="A49" s="7"/>
      <c r="B49" s="7"/>
      <c r="C49" s="137"/>
      <c r="D49" s="136"/>
      <c r="E49" s="136"/>
      <c r="F49" s="7"/>
      <c r="G49" s="7"/>
      <c r="H49" s="7"/>
      <c r="I49" s="138"/>
      <c r="J49" s="30"/>
      <c r="K49" s="7"/>
    </row>
    <row r="50" ht="14" customHeight="1">
      <c r="A50" s="7"/>
      <c r="B50" s="7"/>
      <c r="C50" s="7"/>
      <c r="D50" s="7"/>
      <c r="E50" s="7"/>
      <c r="F50" t="s" s="139">
        <v>119</v>
      </c>
      <c r="G50" s="7"/>
      <c r="H50" s="28"/>
      <c r="I50" s="140">
        <f>SUM(I18:I48)</f>
        <v>2720.66958875</v>
      </c>
      <c r="J50" t="s" s="141">
        <v>16</v>
      </c>
      <c r="K50" s="34"/>
    </row>
    <row r="51" ht="14" customHeight="1">
      <c r="A51" s="7"/>
      <c r="B51" s="7"/>
      <c r="C51" s="7"/>
      <c r="D51" s="7"/>
      <c r="E51" s="7"/>
      <c r="F51" s="142"/>
      <c r="G51" s="7"/>
      <c r="H51" s="7"/>
      <c r="I51" s="143"/>
      <c r="J51" s="144"/>
      <c r="K51" s="7"/>
    </row>
    <row r="52" ht="14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ht="14" customHeight="1">
      <c r="A53" s="7"/>
      <c r="B53" s="7"/>
      <c r="C53" t="s" s="11">
        <v>120</v>
      </c>
      <c r="D53" s="7"/>
      <c r="E53" s="7"/>
      <c r="F53" s="7"/>
      <c r="G53" s="7"/>
      <c r="H53" s="7"/>
      <c r="I53" s="7"/>
      <c r="J53" s="7"/>
      <c r="K53" s="7"/>
    </row>
    <row r="54" ht="14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ht="14" customHeight="1">
      <c r="A55" t="s" s="11">
        <v>121</v>
      </c>
      <c r="B55" s="7"/>
      <c r="C55" t="s" s="124">
        <v>57</v>
      </c>
      <c r="D55" s="7"/>
      <c r="E55" s="7"/>
      <c r="F55" s="7"/>
      <c r="G55" s="7"/>
      <c r="H55" s="7"/>
      <c r="I55" s="7"/>
      <c r="J55" s="7"/>
      <c r="K55" s="7"/>
    </row>
    <row r="56" ht="14" customHeight="1">
      <c r="A56" t="s" s="11">
        <v>122</v>
      </c>
      <c r="B56" s="7"/>
      <c r="C56" s="137">
        <v>101</v>
      </c>
      <c r="D56" s="7"/>
      <c r="E56" s="7"/>
      <c r="F56" s="7"/>
      <c r="G56" s="7"/>
      <c r="H56" s="7"/>
      <c r="I56" s="7"/>
      <c r="J56" s="7"/>
      <c r="K56" s="7"/>
    </row>
    <row r="57" ht="14" customHeight="1">
      <c r="A57" t="s" s="11">
        <v>53</v>
      </c>
      <c r="B57" s="7"/>
      <c r="C57" s="137">
        <v>4</v>
      </c>
      <c r="D57" s="7"/>
      <c r="E57" s="7"/>
      <c r="F57" s="7"/>
      <c r="G57" s="7"/>
      <c r="H57" s="7"/>
      <c r="I57" s="7"/>
      <c r="J57" s="7"/>
      <c r="K57" s="7"/>
    </row>
    <row r="58" ht="14" customHeight="1">
      <c r="A58" s="7"/>
      <c r="B58" s="7"/>
      <c r="C58" s="135"/>
      <c r="D58" s="7"/>
      <c r="E58" s="7"/>
      <c r="F58" s="7"/>
      <c r="G58" s="7"/>
      <c r="H58" s="7"/>
      <c r="I58" s="7"/>
      <c r="J58" s="7"/>
      <c r="K58" s="7"/>
    </row>
    <row r="59" ht="14" customHeight="1">
      <c r="A59" s="7"/>
      <c r="B59" s="7"/>
      <c r="C59" s="135"/>
      <c r="D59" s="7"/>
      <c r="E59" s="7"/>
      <c r="F59" s="7"/>
      <c r="G59" s="7"/>
      <c r="H59" s="7"/>
      <c r="I59" s="7"/>
      <c r="J59" s="7"/>
      <c r="K59" s="7"/>
    </row>
    <row r="60" ht="14" customHeight="1">
      <c r="A60" t="s" s="11">
        <v>123</v>
      </c>
      <c r="B60" s="7"/>
      <c r="C60" s="7"/>
      <c r="D60" s="7"/>
      <c r="E60" s="7"/>
      <c r="F60" s="7"/>
      <c r="G60" s="7"/>
      <c r="H60" s="7"/>
      <c r="I60" s="7"/>
      <c r="J60" s="7"/>
      <c r="K60" s="7"/>
    </row>
    <row r="61" ht="14" customHeight="1">
      <c r="A61" t="s" s="11">
        <v>124</v>
      </c>
      <c r="B61" s="7"/>
      <c r="C61" s="128">
        <v>5.86</v>
      </c>
      <c r="D61" t="s" s="11">
        <v>125</v>
      </c>
      <c r="E61" s="128">
        <v>4.6</v>
      </c>
      <c r="F61" t="s" s="11">
        <v>81</v>
      </c>
      <c r="G61" s="128">
        <f>E61*C61</f>
        <v>26.956</v>
      </c>
      <c r="H61" s="7"/>
      <c r="I61" s="7"/>
      <c r="J61" s="7"/>
      <c r="K61" s="7"/>
    </row>
    <row r="62" ht="14" customHeight="1">
      <c r="A62" s="7"/>
      <c r="B62" s="7"/>
      <c r="C62" s="7"/>
      <c r="D62" s="7"/>
      <c r="E62" t="s" s="145">
        <v>126</v>
      </c>
      <c r="F62" s="7"/>
      <c r="G62" s="7"/>
      <c r="H62" s="7"/>
      <c r="I62" s="7"/>
      <c r="J62" s="7"/>
      <c r="K62" s="7"/>
    </row>
    <row r="63" ht="14" customHeight="1">
      <c r="A63" s="7"/>
      <c r="B63" s="7"/>
      <c r="C63" s="128">
        <v>-0.52</v>
      </c>
      <c r="D63" t="s" s="11">
        <v>125</v>
      </c>
      <c r="E63" s="128">
        <v>2.5</v>
      </c>
      <c r="F63" t="s" s="11">
        <v>81</v>
      </c>
      <c r="G63" s="128">
        <f>E63*C63</f>
        <v>-1.3</v>
      </c>
      <c r="H63" s="7"/>
      <c r="I63" s="7"/>
      <c r="J63" s="7"/>
      <c r="K63" s="7"/>
    </row>
    <row r="64" ht="14" customHeight="1">
      <c r="A64" s="7"/>
      <c r="B64" t="s" s="11">
        <v>127</v>
      </c>
      <c r="C64" s="7"/>
      <c r="D64" s="7"/>
      <c r="E64" s="7"/>
      <c r="F64" s="7"/>
      <c r="G64" s="128">
        <v>-2.99</v>
      </c>
      <c r="H64" s="7"/>
      <c r="I64" s="128">
        <f>SUM(G61:G64)</f>
        <v>22.666</v>
      </c>
      <c r="J64" t="s" s="11">
        <v>16</v>
      </c>
      <c r="K64" s="7"/>
    </row>
    <row r="65" ht="14" customHeight="1">
      <c r="A65" t="s" s="11">
        <v>128</v>
      </c>
      <c r="B65" s="7"/>
      <c r="C65" s="128">
        <v>3.46</v>
      </c>
      <c r="D65" t="s" s="11">
        <v>125</v>
      </c>
      <c r="E65" s="128">
        <v>1.8</v>
      </c>
      <c r="F65" t="s" s="11">
        <v>81</v>
      </c>
      <c r="G65" s="7"/>
      <c r="H65" s="7"/>
      <c r="I65" s="128">
        <f>E65*C65</f>
        <v>6.228</v>
      </c>
      <c r="J65" t="s" s="11">
        <v>16</v>
      </c>
      <c r="K65" s="7"/>
    </row>
    <row r="66" ht="14" customHeight="1">
      <c r="A66" t="s" s="11">
        <v>129</v>
      </c>
      <c r="B66" s="7"/>
      <c r="C66" s="128">
        <v>2.3</v>
      </c>
      <c r="D66" t="s" s="11">
        <v>125</v>
      </c>
      <c r="E66" s="128">
        <v>0.9</v>
      </c>
      <c r="F66" t="s" s="11">
        <v>81</v>
      </c>
      <c r="G66" s="7"/>
      <c r="H66" s="7"/>
      <c r="I66" s="128">
        <f>E66*C66</f>
        <v>2.07</v>
      </c>
      <c r="J66" t="s" s="11">
        <v>16</v>
      </c>
      <c r="K66" s="7"/>
    </row>
    <row r="67" ht="14" customHeight="1">
      <c r="A67" s="7"/>
      <c r="B67" s="7"/>
      <c r="C67" t="s" s="11">
        <v>130</v>
      </c>
      <c r="D67" s="7"/>
      <c r="E67" s="7"/>
      <c r="F67" s="7"/>
      <c r="G67" s="7"/>
      <c r="H67" s="7"/>
      <c r="I67" s="7"/>
      <c r="J67" s="7"/>
      <c r="K67" s="7"/>
    </row>
    <row r="68" ht="14" customHeight="1">
      <c r="A68" t="s" s="11">
        <v>131</v>
      </c>
      <c r="B68" s="7"/>
      <c r="C68" s="128">
        <v>0.9</v>
      </c>
      <c r="D68" t="s" s="11">
        <v>125</v>
      </c>
      <c r="E68" s="128">
        <v>1.95</v>
      </c>
      <c r="F68" t="s" s="11">
        <v>81</v>
      </c>
      <c r="G68" s="7"/>
      <c r="H68" s="7"/>
      <c r="I68" s="128">
        <f>E68*C68</f>
        <v>1.755</v>
      </c>
      <c r="J68" t="s" s="11">
        <v>16</v>
      </c>
      <c r="K68" s="7"/>
    </row>
    <row r="69" ht="14" customHeight="1">
      <c r="A69" t="s" s="11">
        <v>132</v>
      </c>
      <c r="B69" s="7"/>
      <c r="C69" s="7"/>
      <c r="D69" s="7"/>
      <c r="E69" s="7"/>
      <c r="F69" s="7"/>
      <c r="G69" s="7"/>
      <c r="H69" s="7"/>
      <c r="I69" s="7"/>
      <c r="J69" s="7"/>
      <c r="K69" s="7"/>
    </row>
    <row r="70" ht="14" customHeight="1">
      <c r="A70" t="s" s="11">
        <v>133</v>
      </c>
      <c r="B70" s="7"/>
      <c r="C70" s="128">
        <v>3.2</v>
      </c>
      <c r="D70" t="s" s="11">
        <v>125</v>
      </c>
      <c r="E70" s="128">
        <v>3.76</v>
      </c>
      <c r="F70" t="s" s="11">
        <v>81</v>
      </c>
      <c r="G70" s="7"/>
      <c r="H70" s="7"/>
      <c r="I70" s="128">
        <f>E70*C70</f>
        <v>12.032</v>
      </c>
      <c r="J70" t="s" s="11">
        <v>16</v>
      </c>
      <c r="K70" s="7"/>
    </row>
    <row r="71" ht="14" customHeight="1">
      <c r="A71" t="s" s="11">
        <v>134</v>
      </c>
      <c r="B71" s="7"/>
      <c r="C71" s="128">
        <v>3.2</v>
      </c>
      <c r="D71" t="s" s="11">
        <v>125</v>
      </c>
      <c r="E71" s="128">
        <v>3.76</v>
      </c>
      <c r="F71" t="s" s="11">
        <v>81</v>
      </c>
      <c r="G71" s="7"/>
      <c r="H71" s="7"/>
      <c r="I71" s="128">
        <f>E71*C71</f>
        <v>12.032</v>
      </c>
      <c r="J71" t="s" s="11">
        <v>16</v>
      </c>
      <c r="K71" s="7"/>
    </row>
    <row r="72" ht="14" customHeight="1">
      <c r="A72" t="s" s="11">
        <v>135</v>
      </c>
      <c r="B72" s="7"/>
      <c r="C72" s="128">
        <v>1.72</v>
      </c>
      <c r="D72" t="s" s="11">
        <v>125</v>
      </c>
      <c r="E72" s="128">
        <v>2.85</v>
      </c>
      <c r="F72" t="s" s="11">
        <v>81</v>
      </c>
      <c r="G72" s="7"/>
      <c r="H72" s="7"/>
      <c r="I72" s="128">
        <f>E72*C72</f>
        <v>4.902</v>
      </c>
      <c r="J72" t="s" s="11">
        <v>16</v>
      </c>
      <c r="K72" s="7"/>
    </row>
    <row r="73" ht="14" customHeight="1">
      <c r="A73" t="s" s="11">
        <v>136</v>
      </c>
      <c r="B73" s="7"/>
      <c r="C73" s="128">
        <v>4.68</v>
      </c>
      <c r="D73" t="s" s="11">
        <v>125</v>
      </c>
      <c r="E73" s="128">
        <v>4.44</v>
      </c>
      <c r="F73" t="s" s="11">
        <v>81</v>
      </c>
      <c r="G73" s="7"/>
      <c r="H73" s="7"/>
      <c r="I73" s="128">
        <f>E73*C73</f>
        <v>20.7792</v>
      </c>
      <c r="J73" t="s" s="11">
        <v>16</v>
      </c>
      <c r="K73" s="7"/>
    </row>
    <row r="74" ht="14" customHeight="1">
      <c r="A74" t="s" s="11">
        <v>137</v>
      </c>
      <c r="B74" s="7"/>
      <c r="C74" s="128">
        <v>0.6</v>
      </c>
      <c r="D74" t="s" s="11">
        <v>125</v>
      </c>
      <c r="E74" s="128">
        <v>3.59</v>
      </c>
      <c r="F74" t="s" s="11">
        <v>81</v>
      </c>
      <c r="G74" s="128">
        <f>E74*C74</f>
        <v>2.154</v>
      </c>
      <c r="H74" s="7"/>
      <c r="I74" s="7"/>
      <c r="J74" s="7"/>
      <c r="K74" s="7"/>
    </row>
    <row r="75" ht="14" customHeight="1">
      <c r="A75" s="7"/>
      <c r="B75" s="7"/>
      <c r="C75" s="7"/>
      <c r="D75" s="7"/>
      <c r="E75" t="s" s="145">
        <v>138</v>
      </c>
      <c r="F75" s="7"/>
      <c r="G75" s="7"/>
      <c r="H75" s="7"/>
      <c r="I75" s="7"/>
      <c r="J75" s="7"/>
      <c r="K75" s="7"/>
    </row>
    <row r="76" ht="14" customHeight="1">
      <c r="A76" s="7"/>
      <c r="B76" s="7"/>
      <c r="C76" s="128">
        <v>-0.35</v>
      </c>
      <c r="D76" t="s" s="11">
        <v>125</v>
      </c>
      <c r="E76" s="128">
        <v>0.6</v>
      </c>
      <c r="F76" t="s" s="11">
        <v>81</v>
      </c>
      <c r="G76" s="128">
        <f>E76*C76</f>
        <v>-0.21</v>
      </c>
      <c r="H76" s="7"/>
      <c r="I76" s="128">
        <f>G76+G74</f>
        <v>1.944</v>
      </c>
      <c r="J76" t="s" s="11">
        <v>16</v>
      </c>
      <c r="K76" s="7"/>
    </row>
    <row r="77" ht="14" customHeight="1">
      <c r="A77" t="s" s="11">
        <v>129</v>
      </c>
      <c r="B77" s="7"/>
      <c r="C77" s="128">
        <v>1</v>
      </c>
      <c r="D77" t="s" s="11">
        <v>125</v>
      </c>
      <c r="E77" s="128">
        <v>3.2</v>
      </c>
      <c r="F77" t="s" s="11">
        <v>81</v>
      </c>
      <c r="G77" s="128">
        <f>E77*C77</f>
        <v>3.2</v>
      </c>
      <c r="H77" s="7"/>
      <c r="I77" s="7"/>
      <c r="J77" s="7"/>
      <c r="K77" s="7"/>
    </row>
    <row r="78" ht="14" customHeight="1">
      <c r="A78" s="7"/>
      <c r="B78" s="7"/>
      <c r="C78" s="128">
        <v>1.58</v>
      </c>
      <c r="D78" t="s" s="11">
        <v>125</v>
      </c>
      <c r="E78" s="128">
        <v>2</v>
      </c>
      <c r="F78" t="s" s="11">
        <v>81</v>
      </c>
      <c r="G78" s="128">
        <f>E78*C78</f>
        <v>3.16</v>
      </c>
      <c r="H78" s="7"/>
      <c r="I78" s="7"/>
      <c r="J78" s="7"/>
      <c r="K78" s="7"/>
    </row>
    <row r="79" ht="14" customHeight="1">
      <c r="A79" s="7"/>
      <c r="B79" s="7"/>
      <c r="C79" s="128">
        <v>3.59</v>
      </c>
      <c r="D79" t="s" s="11">
        <v>125</v>
      </c>
      <c r="E79" s="128">
        <v>1.12</v>
      </c>
      <c r="F79" t="s" s="11">
        <v>81</v>
      </c>
      <c r="G79" s="128">
        <f>E79*C79</f>
        <v>4.0208</v>
      </c>
      <c r="H79" s="7"/>
      <c r="I79" s="131">
        <f>SUM(G77:G79)</f>
        <v>10.3808</v>
      </c>
      <c r="J79" t="s" s="47">
        <v>16</v>
      </c>
      <c r="K79" s="7"/>
    </row>
    <row r="80" ht="14" customHeight="1">
      <c r="A80" s="7"/>
      <c r="B80" s="7"/>
      <c r="C80" t="s" s="11">
        <v>138</v>
      </c>
      <c r="D80" s="7"/>
      <c r="E80" s="7"/>
      <c r="F80" s="7"/>
      <c r="G80" s="7"/>
      <c r="H80" s="7"/>
      <c r="I80" s="134"/>
      <c r="J80" s="35"/>
      <c r="K80" s="7"/>
    </row>
    <row r="81" ht="14" customHeight="1">
      <c r="A81" s="7"/>
      <c r="B81" s="7"/>
      <c r="C81" s="7"/>
      <c r="D81" s="7"/>
      <c r="E81" s="7"/>
      <c r="F81" s="7"/>
      <c r="G81" s="7"/>
      <c r="H81" s="7"/>
      <c r="I81" s="128">
        <f>SUM(I64:I79)</f>
        <v>94.789</v>
      </c>
      <c r="J81" t="s" s="11">
        <v>16</v>
      </c>
      <c r="K81" s="7"/>
    </row>
    <row r="82" ht="14" customHeight="1">
      <c r="A82" s="7"/>
      <c r="B82" t="s" s="11">
        <v>139</v>
      </c>
      <c r="C82" s="128">
        <f>SUM(I81)</f>
        <v>94.789</v>
      </c>
      <c r="D82" t="s" s="11">
        <v>125</v>
      </c>
      <c r="E82" s="128">
        <v>-0.03</v>
      </c>
      <c r="F82" t="s" s="11">
        <v>81</v>
      </c>
      <c r="G82" s="7"/>
      <c r="H82" s="7"/>
      <c r="I82" s="128">
        <f>E82*C82</f>
        <v>-2.84367</v>
      </c>
      <c r="J82" t="s" s="11">
        <v>16</v>
      </c>
      <c r="K82" s="7"/>
    </row>
    <row r="83" ht="14" customHeight="1">
      <c r="A83" s="7"/>
      <c r="B83" s="7"/>
      <c r="C83" s="128">
        <f>SUM(I81:I82)</f>
        <v>91.94533</v>
      </c>
      <c r="D83" t="s" s="11">
        <v>125</v>
      </c>
      <c r="E83" s="128">
        <v>0.05</v>
      </c>
      <c r="F83" t="s" s="11">
        <v>81</v>
      </c>
      <c r="G83" s="7"/>
      <c r="H83" s="7"/>
      <c r="I83" s="128">
        <f>E83*C83</f>
        <v>4.5972665</v>
      </c>
      <c r="J83" t="s" s="11">
        <v>16</v>
      </c>
      <c r="K83" s="7"/>
    </row>
    <row r="84" ht="14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ht="14" customHeight="1">
      <c r="A85" t="s" s="11">
        <v>140</v>
      </c>
      <c r="B85" s="7"/>
      <c r="C85" s="128">
        <v>6.79</v>
      </c>
      <c r="D85" t="s" s="11">
        <v>125</v>
      </c>
      <c r="E85" s="128">
        <v>1.1</v>
      </c>
      <c r="F85" t="s" s="11">
        <v>141</v>
      </c>
      <c r="G85" s="128">
        <f>E85*C85/2</f>
        <v>3.7345</v>
      </c>
      <c r="H85" s="7"/>
      <c r="I85" s="7"/>
      <c r="J85" s="7"/>
      <c r="K85" s="7"/>
    </row>
    <row r="86" ht="14" customHeight="1">
      <c r="A86" s="7"/>
      <c r="B86" s="7"/>
      <c r="C86" s="128">
        <v>2.4</v>
      </c>
      <c r="D86" t="s" s="11">
        <v>125</v>
      </c>
      <c r="E86" s="128">
        <v>0.84</v>
      </c>
      <c r="F86" t="s" s="11">
        <v>141</v>
      </c>
      <c r="G86" s="128">
        <f>E86*C86/2</f>
        <v>1.008</v>
      </c>
      <c r="H86" s="7"/>
      <c r="I86" s="7"/>
      <c r="J86" s="7"/>
      <c r="K86" s="7"/>
    </row>
    <row r="87" ht="14" customHeight="1">
      <c r="A87" s="7"/>
      <c r="B87" s="7"/>
      <c r="C87" s="7"/>
      <c r="D87" s="7"/>
      <c r="E87" t="s" s="126">
        <v>142</v>
      </c>
      <c r="F87" s="7"/>
      <c r="G87" s="7"/>
      <c r="H87" s="7"/>
      <c r="I87" s="7"/>
      <c r="J87" s="7"/>
      <c r="K87" s="7"/>
    </row>
    <row r="88" ht="14" customHeight="1">
      <c r="A88" t="s" s="11">
        <v>143</v>
      </c>
      <c r="B88" s="7"/>
      <c r="C88" s="128">
        <v>2.71</v>
      </c>
      <c r="D88" t="s" s="11">
        <v>125</v>
      </c>
      <c r="E88" s="128">
        <v>1.1</v>
      </c>
      <c r="F88" t="s" s="11">
        <v>141</v>
      </c>
      <c r="G88" s="128">
        <f>E88*C88/2</f>
        <v>1.4905</v>
      </c>
      <c r="H88" s="25">
        <f>SUM(G85:G88)</f>
        <v>6.233</v>
      </c>
      <c r="I88" s="7"/>
      <c r="J88" s="7"/>
      <c r="K88" s="7"/>
    </row>
    <row r="89" ht="14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ht="13.5" customHeight="1">
      <c r="A90" s="7"/>
      <c r="B90" s="7"/>
      <c r="C90" s="7"/>
      <c r="D90" s="7"/>
      <c r="E90" s="7"/>
      <c r="F90" s="7"/>
      <c r="G90" s="7"/>
      <c r="H90" s="7"/>
      <c r="I90" s="14"/>
      <c r="J90" s="14"/>
      <c r="K90" s="7"/>
    </row>
    <row r="91" ht="15" customHeight="1">
      <c r="A91" s="7"/>
      <c r="B91" s="7"/>
      <c r="C91" s="7"/>
      <c r="D91" s="7"/>
      <c r="E91" s="7"/>
      <c r="F91" s="7"/>
      <c r="G91" s="7"/>
      <c r="H91" s="117"/>
      <c r="I91" s="146">
        <f>SUM(I81:I83)</f>
        <v>96.5425965</v>
      </c>
      <c r="J91" t="s" s="147">
        <v>16</v>
      </c>
      <c r="K91" s="119"/>
    </row>
    <row r="92" ht="14.5" customHeight="1">
      <c r="A92" s="7"/>
      <c r="B92" s="7"/>
      <c r="C92" s="7"/>
      <c r="D92" s="7"/>
      <c r="E92" s="7"/>
      <c r="F92" s="7"/>
      <c r="G92" s="7"/>
      <c r="H92" s="7"/>
      <c r="I92" s="148"/>
      <c r="J92" s="149"/>
      <c r="K92" s="7"/>
    </row>
    <row r="93" ht="14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ht="14" customHeight="1">
      <c r="A94" s="7"/>
      <c r="B94" s="7"/>
      <c r="C94" t="s" s="11">
        <v>120</v>
      </c>
      <c r="D94" s="7"/>
      <c r="E94" s="7"/>
      <c r="F94" s="7"/>
      <c r="G94" s="7"/>
      <c r="H94" s="7"/>
      <c r="I94" s="7"/>
      <c r="J94" s="7"/>
      <c r="K94" s="7"/>
    </row>
    <row r="95" ht="14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ht="14" customHeight="1">
      <c r="A96" t="s" s="11">
        <v>121</v>
      </c>
      <c r="B96" s="7"/>
      <c r="C96" t="s" s="124">
        <f>C55</f>
        <v>144</v>
      </c>
      <c r="D96" s="7"/>
      <c r="E96" s="7"/>
      <c r="F96" s="7"/>
      <c r="G96" s="7"/>
      <c r="H96" s="7"/>
      <c r="I96" s="7"/>
      <c r="J96" s="7"/>
      <c r="K96" s="7"/>
    </row>
    <row r="97" ht="14" customHeight="1">
      <c r="A97" t="s" s="11">
        <v>122</v>
      </c>
      <c r="B97" s="7"/>
      <c r="C97" s="137">
        <v>102</v>
      </c>
      <c r="D97" s="7"/>
      <c r="E97" s="7"/>
      <c r="F97" s="7"/>
      <c r="G97" s="7"/>
      <c r="H97" s="7"/>
      <c r="I97" s="7"/>
      <c r="J97" s="7"/>
      <c r="K97" s="7"/>
    </row>
    <row r="98" ht="14" customHeight="1">
      <c r="A98" t="s" s="11">
        <v>53</v>
      </c>
      <c r="B98" s="7"/>
      <c r="C98" t="s" s="124">
        <v>110</v>
      </c>
      <c r="D98" s="7"/>
      <c r="E98" s="7"/>
      <c r="F98" s="7"/>
      <c r="G98" s="7"/>
      <c r="H98" s="7"/>
      <c r="I98" s="7"/>
      <c r="J98" s="7"/>
      <c r="K98" s="7"/>
    </row>
    <row r="99" ht="14" customHeight="1">
      <c r="A99" s="7"/>
      <c r="B99" s="7"/>
      <c r="C99" s="135"/>
      <c r="D99" s="7"/>
      <c r="E99" s="7"/>
      <c r="F99" s="7"/>
      <c r="G99" s="7"/>
      <c r="H99" s="7"/>
      <c r="I99" s="7"/>
      <c r="J99" s="7"/>
      <c r="K99" s="7"/>
    </row>
    <row r="100" ht="14" customHeight="1">
      <c r="A100" s="7"/>
      <c r="B100" s="7"/>
      <c r="C100" s="135"/>
      <c r="D100" s="7"/>
      <c r="E100" s="7"/>
      <c r="F100" s="7"/>
      <c r="G100" s="7"/>
      <c r="H100" s="7"/>
      <c r="I100" s="7"/>
      <c r="J100" s="7"/>
      <c r="K100" s="7"/>
    </row>
    <row r="101" ht="14" customHeight="1">
      <c r="A101" t="s" s="11">
        <v>123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ht="14" customHeight="1">
      <c r="A102" t="s" s="11">
        <v>124</v>
      </c>
      <c r="B102" s="7"/>
      <c r="C102" s="128">
        <v>4.68</v>
      </c>
      <c r="D102" t="s" s="11">
        <v>125</v>
      </c>
      <c r="E102" s="128">
        <v>5.86</v>
      </c>
      <c r="F102" t="s" s="11">
        <v>81</v>
      </c>
      <c r="G102" s="128">
        <f>E102*C102</f>
        <v>27.4248</v>
      </c>
      <c r="H102" s="7"/>
      <c r="I102" s="7"/>
      <c r="J102" s="7"/>
      <c r="K102" s="7"/>
    </row>
    <row r="103" ht="14" customHeight="1">
      <c r="A103" s="7"/>
      <c r="B103" s="7"/>
      <c r="C103" t="s" s="11">
        <v>145</v>
      </c>
      <c r="D103" s="7"/>
      <c r="E103" s="7"/>
      <c r="F103" t="s" s="11">
        <v>81</v>
      </c>
      <c r="G103" s="128">
        <v>-0.91</v>
      </c>
      <c r="H103" s="7"/>
      <c r="I103" s="128">
        <f>SUM(G102:G103)</f>
        <v>26.5148</v>
      </c>
      <c r="J103" t="s" s="11">
        <v>16</v>
      </c>
      <c r="K103" s="7"/>
    </row>
    <row r="104" ht="14" customHeight="1">
      <c r="A104" t="s" s="11">
        <v>129</v>
      </c>
      <c r="B104" s="7"/>
      <c r="C104" s="128">
        <v>3.4</v>
      </c>
      <c r="D104" t="s" s="11">
        <v>125</v>
      </c>
      <c r="E104" s="128">
        <v>2.3</v>
      </c>
      <c r="F104" t="s" s="11">
        <v>81</v>
      </c>
      <c r="G104" s="128">
        <f>E104*C104</f>
        <v>7.82</v>
      </c>
      <c r="H104" s="7"/>
      <c r="I104" s="7"/>
      <c r="J104" s="7"/>
      <c r="K104" s="7"/>
    </row>
    <row r="105" ht="14" customHeight="1">
      <c r="A105" s="7"/>
      <c r="B105" s="7"/>
      <c r="C105" t="s" s="11">
        <v>146</v>
      </c>
      <c r="D105" s="7"/>
      <c r="E105" s="7"/>
      <c r="F105" s="7"/>
      <c r="G105" s="7"/>
      <c r="H105" s="7"/>
      <c r="I105" s="7"/>
      <c r="J105" s="7"/>
      <c r="K105" s="7"/>
    </row>
    <row r="106" ht="14" customHeight="1">
      <c r="A106" s="7"/>
      <c r="B106" t="s" s="11">
        <v>77</v>
      </c>
      <c r="C106" t="s" s="11">
        <v>147</v>
      </c>
      <c r="D106" s="7"/>
      <c r="E106" s="7"/>
      <c r="F106" s="7"/>
      <c r="G106" s="128">
        <v>-2.08</v>
      </c>
      <c r="H106" s="7"/>
      <c r="I106" s="128">
        <f>SUM(G104:G106)</f>
        <v>5.74</v>
      </c>
      <c r="J106" t="s" s="11">
        <v>16</v>
      </c>
      <c r="K106" s="7"/>
    </row>
    <row r="107" ht="14" customHeight="1">
      <c r="A107" t="s" s="11">
        <v>128</v>
      </c>
      <c r="B107" s="7"/>
      <c r="C107" s="128">
        <v>2.43</v>
      </c>
      <c r="D107" t="s" s="11">
        <v>125</v>
      </c>
      <c r="E107" s="128">
        <v>2.4</v>
      </c>
      <c r="F107" t="s" s="11">
        <v>81</v>
      </c>
      <c r="G107" s="7"/>
      <c r="H107" s="7"/>
      <c r="I107" s="128">
        <f>E107*C107</f>
        <v>5.832</v>
      </c>
      <c r="J107" t="s" s="11">
        <v>16</v>
      </c>
      <c r="K107" s="7"/>
    </row>
    <row r="108" ht="14" customHeight="1">
      <c r="A108" t="s" s="11">
        <v>148</v>
      </c>
      <c r="B108" s="7"/>
      <c r="C108" s="128">
        <v>2.3</v>
      </c>
      <c r="D108" t="s" s="11">
        <v>125</v>
      </c>
      <c r="E108" s="128">
        <v>1.42</v>
      </c>
      <c r="F108" t="s" s="11">
        <v>81</v>
      </c>
      <c r="G108" s="7"/>
      <c r="H108" s="7"/>
      <c r="I108" s="128">
        <f>E108*C108</f>
        <v>3.266</v>
      </c>
      <c r="J108" t="s" s="11">
        <v>16</v>
      </c>
      <c r="K108" s="7"/>
    </row>
    <row r="109" ht="14" customHeight="1">
      <c r="A109" t="s" s="11">
        <v>133</v>
      </c>
      <c r="B109" s="7"/>
      <c r="C109" s="128">
        <v>3.46</v>
      </c>
      <c r="D109" t="s" s="11">
        <v>125</v>
      </c>
      <c r="E109" s="128">
        <v>2.32</v>
      </c>
      <c r="F109" t="s" s="11">
        <v>81</v>
      </c>
      <c r="G109" s="7"/>
      <c r="H109" s="7"/>
      <c r="I109" s="128">
        <f>E109*C109</f>
        <v>8.027200000000001</v>
      </c>
      <c r="J109" t="s" s="11">
        <v>16</v>
      </c>
      <c r="K109" s="7"/>
    </row>
    <row r="110" ht="14" customHeight="1">
      <c r="A110" t="s" s="11">
        <v>132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ht="14" customHeight="1">
      <c r="A111" t="s" s="11">
        <v>149</v>
      </c>
      <c r="B111" s="7"/>
      <c r="C111" s="128">
        <v>4.76</v>
      </c>
      <c r="D111" t="s" s="11">
        <v>125</v>
      </c>
      <c r="E111" s="128">
        <v>2.29</v>
      </c>
      <c r="F111" t="s" s="11">
        <v>81</v>
      </c>
      <c r="G111" s="128">
        <f>E111*C111</f>
        <v>10.9004</v>
      </c>
      <c r="H111" s="7"/>
      <c r="I111" s="7"/>
      <c r="J111" s="7"/>
      <c r="K111" s="7"/>
    </row>
    <row r="112" ht="14" customHeight="1">
      <c r="A112" s="7"/>
      <c r="B112" s="7"/>
      <c r="C112" t="s" s="11">
        <v>150</v>
      </c>
      <c r="D112" s="7"/>
      <c r="E112" s="7"/>
      <c r="F112" s="7"/>
      <c r="G112" s="7"/>
      <c r="H112" s="7"/>
      <c r="I112" s="7"/>
      <c r="J112" s="7"/>
      <c r="K112" s="7"/>
    </row>
    <row r="113" ht="14" customHeight="1">
      <c r="A113" s="7"/>
      <c r="B113" s="7"/>
      <c r="C113" s="128">
        <v>1.5</v>
      </c>
      <c r="D113" t="s" s="11">
        <v>125</v>
      </c>
      <c r="E113" s="128">
        <v>0.39</v>
      </c>
      <c r="F113" t="s" s="11">
        <v>81</v>
      </c>
      <c r="G113" s="128">
        <f>E113*C113</f>
        <v>0.585</v>
      </c>
      <c r="H113" s="7"/>
      <c r="I113" s="128">
        <f>SUM(G111:G113)</f>
        <v>11.4854</v>
      </c>
      <c r="J113" t="s" s="11">
        <v>16</v>
      </c>
      <c r="K113" s="7"/>
    </row>
    <row r="114" ht="14" customHeight="1">
      <c r="A114" s="7"/>
      <c r="B114" s="7"/>
      <c r="C114" s="7"/>
      <c r="D114" s="7"/>
      <c r="E114" t="s" s="145">
        <v>151</v>
      </c>
      <c r="F114" s="7"/>
      <c r="G114" s="7"/>
      <c r="H114" s="7"/>
      <c r="I114" s="7"/>
      <c r="J114" s="7"/>
      <c r="K114" s="7"/>
    </row>
    <row r="115" ht="14" customHeight="1">
      <c r="A115" t="s" s="11">
        <v>152</v>
      </c>
      <c r="B115" s="7"/>
      <c r="C115" s="128">
        <v>4.76</v>
      </c>
      <c r="D115" t="s" s="11">
        <v>125</v>
      </c>
      <c r="E115" s="128">
        <v>2.29</v>
      </c>
      <c r="F115" t="s" s="11">
        <v>81</v>
      </c>
      <c r="G115" s="128">
        <f>E115*C115</f>
        <v>10.9004</v>
      </c>
      <c r="H115" s="7"/>
      <c r="I115" s="7"/>
      <c r="J115" s="7"/>
      <c r="K115" s="7"/>
    </row>
    <row r="116" ht="14" customHeight="1">
      <c r="A116" s="7"/>
      <c r="B116" s="7"/>
      <c r="C116" t="s" s="11">
        <v>150</v>
      </c>
      <c r="D116" s="7"/>
      <c r="E116" s="7"/>
      <c r="F116" s="7"/>
      <c r="G116" s="7"/>
      <c r="H116" s="7"/>
      <c r="I116" s="7"/>
      <c r="J116" s="7"/>
      <c r="K116" s="7"/>
    </row>
    <row r="117" ht="14" customHeight="1">
      <c r="A117" s="7"/>
      <c r="B117" s="7"/>
      <c r="C117" s="128">
        <v>-1.6</v>
      </c>
      <c r="D117" t="s" s="11">
        <v>125</v>
      </c>
      <c r="E117" s="128">
        <v>0.39</v>
      </c>
      <c r="F117" t="s" s="11">
        <v>81</v>
      </c>
      <c r="G117" s="128">
        <f>E117*C117</f>
        <v>-0.624</v>
      </c>
      <c r="H117" s="7"/>
      <c r="I117" s="128">
        <f>SUM(G115:G117)</f>
        <v>10.2764</v>
      </c>
      <c r="J117" t="s" s="11">
        <v>16</v>
      </c>
      <c r="K117" s="7"/>
    </row>
    <row r="118" ht="14" customHeight="1">
      <c r="A118" t="s" s="11">
        <v>135</v>
      </c>
      <c r="B118" s="7"/>
      <c r="C118" s="128">
        <v>1.72</v>
      </c>
      <c r="D118" t="s" s="11">
        <v>125</v>
      </c>
      <c r="E118" s="128">
        <v>2.85</v>
      </c>
      <c r="F118" t="s" s="11">
        <v>81</v>
      </c>
      <c r="G118" s="128">
        <f>E118*C118</f>
        <v>4.902</v>
      </c>
      <c r="H118" s="7"/>
      <c r="I118" s="7"/>
      <c r="J118" s="7"/>
      <c r="K118" s="7"/>
    </row>
    <row r="119" ht="14" customHeight="1">
      <c r="A119" s="7"/>
      <c r="B119" t="s" s="11">
        <v>153</v>
      </c>
      <c r="C119" s="128">
        <v>-0.25</v>
      </c>
      <c r="D119" t="s" s="11">
        <v>125</v>
      </c>
      <c r="E119" s="128">
        <v>0.6</v>
      </c>
      <c r="F119" t="s" s="11">
        <v>81</v>
      </c>
      <c r="G119" s="128">
        <f>E119*C119</f>
        <v>-0.15</v>
      </c>
      <c r="H119" s="7"/>
      <c r="I119" s="128">
        <f>SUM(G118:G119)</f>
        <v>4.752</v>
      </c>
      <c r="J119" t="s" s="11">
        <v>16</v>
      </c>
      <c r="K119" s="7"/>
    </row>
    <row r="120" ht="14" customHeight="1">
      <c r="A120" t="s" s="11">
        <v>136</v>
      </c>
      <c r="B120" s="7"/>
      <c r="C120" s="128">
        <v>3.45</v>
      </c>
      <c r="D120" t="s" s="11">
        <v>125</v>
      </c>
      <c r="E120" s="128">
        <v>4.68</v>
      </c>
      <c r="F120" t="s" s="11">
        <v>81</v>
      </c>
      <c r="G120" s="7"/>
      <c r="H120" s="7"/>
      <c r="I120" s="128">
        <f>E120*C120</f>
        <v>16.146</v>
      </c>
      <c r="J120" t="s" s="11">
        <v>16</v>
      </c>
      <c r="K120" s="7"/>
    </row>
    <row r="121" ht="14" customHeight="1">
      <c r="A121" t="s" s="11">
        <v>154</v>
      </c>
      <c r="B121" s="7"/>
      <c r="C121" s="128">
        <v>1.57</v>
      </c>
      <c r="D121" t="s" s="11">
        <v>125</v>
      </c>
      <c r="E121" s="128">
        <v>1.56</v>
      </c>
      <c r="F121" t="s" s="11">
        <v>81</v>
      </c>
      <c r="G121" s="128">
        <f>E121*C121</f>
        <v>2.4492</v>
      </c>
      <c r="H121" s="7"/>
      <c r="I121" s="7"/>
      <c r="J121" s="7"/>
      <c r="K121" s="7"/>
    </row>
    <row r="122" ht="14" customHeight="1">
      <c r="A122" s="7"/>
      <c r="B122" s="7"/>
      <c r="C122" s="128">
        <v>1.3</v>
      </c>
      <c r="D122" t="s" s="11">
        <v>125</v>
      </c>
      <c r="E122" s="128">
        <v>3.95</v>
      </c>
      <c r="F122" t="s" s="11">
        <v>81</v>
      </c>
      <c r="G122" s="128">
        <f>E122*C122</f>
        <v>5.135</v>
      </c>
      <c r="H122" s="7"/>
      <c r="I122" s="7"/>
      <c r="J122" s="7"/>
      <c r="K122" s="7"/>
    </row>
    <row r="123" ht="14" customHeight="1">
      <c r="A123" s="7"/>
      <c r="B123" s="7"/>
      <c r="C123" s="7"/>
      <c r="D123" s="7"/>
      <c r="E123" t="s" s="11">
        <v>155</v>
      </c>
      <c r="F123" s="7"/>
      <c r="G123" s="7"/>
      <c r="H123" s="7"/>
      <c r="I123" s="7"/>
      <c r="J123" s="7"/>
      <c r="K123" s="7"/>
    </row>
    <row r="124" ht="14" customHeight="1">
      <c r="A124" s="7"/>
      <c r="B124" s="7"/>
      <c r="C124" s="128">
        <v>1.82</v>
      </c>
      <c r="D124" t="s" s="11">
        <v>125</v>
      </c>
      <c r="E124" s="128">
        <v>1</v>
      </c>
      <c r="F124" t="s" s="11">
        <v>81</v>
      </c>
      <c r="G124" s="128">
        <f>E124*C124</f>
        <v>1.82</v>
      </c>
      <c r="H124" s="7"/>
      <c r="I124" s="131">
        <f>SUM(G121:G124)</f>
        <v>9.404199999999999</v>
      </c>
      <c r="J124" t="s" s="47">
        <v>16</v>
      </c>
      <c r="K124" s="7"/>
    </row>
    <row r="125" ht="14" customHeight="1">
      <c r="A125" s="7"/>
      <c r="B125" s="7"/>
      <c r="C125" s="7"/>
      <c r="D125" s="7"/>
      <c r="E125" s="7"/>
      <c r="F125" s="7"/>
      <c r="G125" s="7"/>
      <c r="H125" s="7"/>
      <c r="I125" s="134">
        <f>SUM(I102:I124)</f>
        <v>101.444</v>
      </c>
      <c r="J125" t="s" s="150">
        <v>16</v>
      </c>
      <c r="K125" s="7"/>
    </row>
    <row r="126" ht="14" customHeight="1">
      <c r="A126" s="7"/>
      <c r="B126" t="s" s="11">
        <v>156</v>
      </c>
      <c r="C126" s="128">
        <f>SUM(I125)</f>
        <v>101.444</v>
      </c>
      <c r="D126" t="s" s="11">
        <v>125</v>
      </c>
      <c r="E126" s="128">
        <v>-0.03</v>
      </c>
      <c r="F126" t="s" s="11">
        <v>81</v>
      </c>
      <c r="G126" s="7"/>
      <c r="H126" s="7"/>
      <c r="I126" s="128">
        <f>E126*C126</f>
        <v>-3.04332</v>
      </c>
      <c r="J126" t="s" s="11">
        <v>16</v>
      </c>
      <c r="K126" s="7"/>
    </row>
    <row r="127" ht="14" customHeight="1">
      <c r="A127" s="7"/>
      <c r="B127" s="7"/>
      <c r="C127" s="128">
        <f>SUM(I125:I126)</f>
        <v>98.40067999999999</v>
      </c>
      <c r="D127" t="s" s="11">
        <v>125</v>
      </c>
      <c r="E127" s="128">
        <v>0.05</v>
      </c>
      <c r="F127" t="s" s="11">
        <v>81</v>
      </c>
      <c r="G127" s="7"/>
      <c r="H127" s="7"/>
      <c r="I127" s="128">
        <f>E127*C127</f>
        <v>4.920034</v>
      </c>
      <c r="J127" t="s" s="11">
        <v>16</v>
      </c>
      <c r="K127" s="7"/>
    </row>
    <row r="128" ht="14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ht="14" customHeight="1">
      <c r="A129" t="s" s="11">
        <v>140</v>
      </c>
      <c r="B129" s="7"/>
      <c r="C129" s="128">
        <v>2.4</v>
      </c>
      <c r="D129" t="s" s="11">
        <v>125</v>
      </c>
      <c r="E129" s="128">
        <v>1.35</v>
      </c>
      <c r="F129" t="s" s="11">
        <v>141</v>
      </c>
      <c r="G129" s="128">
        <f>E129*C129/2</f>
        <v>1.62</v>
      </c>
      <c r="H129" s="7"/>
      <c r="I129" s="7"/>
      <c r="J129" s="7"/>
      <c r="K129" s="7"/>
    </row>
    <row r="130" ht="14" customHeight="1">
      <c r="A130" s="7"/>
      <c r="B130" s="7"/>
      <c r="C130" s="7"/>
      <c r="D130" s="7"/>
      <c r="E130" t="s" s="11">
        <v>157</v>
      </c>
      <c r="F130" s="7"/>
      <c r="G130" s="7"/>
      <c r="H130" s="7"/>
      <c r="I130" s="7"/>
      <c r="J130" s="7"/>
      <c r="K130" s="7"/>
    </row>
    <row r="131" ht="14" customHeight="1">
      <c r="A131" s="7"/>
      <c r="B131" s="7"/>
      <c r="C131" s="128">
        <v>1.1</v>
      </c>
      <c r="D131" t="s" s="11">
        <v>125</v>
      </c>
      <c r="E131" s="128">
        <v>9.74</v>
      </c>
      <c r="F131" t="s" s="11">
        <v>141</v>
      </c>
      <c r="G131" s="128">
        <f>E131*C131/2</f>
        <v>5.357</v>
      </c>
      <c r="H131" s="7"/>
      <c r="I131" s="7"/>
      <c r="J131" s="7"/>
      <c r="K131" s="7"/>
    </row>
    <row r="132" ht="14" customHeight="1">
      <c r="A132" t="s" s="11">
        <v>143</v>
      </c>
      <c r="B132" s="7"/>
      <c r="C132" s="128">
        <v>2.7</v>
      </c>
      <c r="D132" t="s" s="11">
        <v>125</v>
      </c>
      <c r="E132" s="128">
        <v>1.1</v>
      </c>
      <c r="F132" t="s" s="11">
        <v>141</v>
      </c>
      <c r="G132" s="128">
        <f>E132*C132/2</f>
        <v>1.485</v>
      </c>
      <c r="H132" s="25">
        <f>SUM(G129:G132)</f>
        <v>8.462</v>
      </c>
      <c r="I132" s="7"/>
      <c r="J132" s="7"/>
      <c r="K132" s="7"/>
    </row>
    <row r="133" ht="14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ht="14.5" customHeight="1">
      <c r="A134" s="7"/>
      <c r="B134" s="7"/>
      <c r="C134" s="7"/>
      <c r="D134" s="7"/>
      <c r="E134" s="7"/>
      <c r="F134" s="7"/>
      <c r="G134" s="7"/>
      <c r="H134" s="7"/>
      <c r="I134" s="14"/>
      <c r="J134" s="14"/>
      <c r="K134" s="7"/>
    </row>
    <row r="135" ht="15" customHeight="1">
      <c r="A135" s="7"/>
      <c r="B135" s="7"/>
      <c r="C135" s="7"/>
      <c r="D135" s="7"/>
      <c r="E135" s="7"/>
      <c r="F135" s="7"/>
      <c r="G135" s="7"/>
      <c r="H135" s="117"/>
      <c r="I135" s="146">
        <f>SUM(I125:I127)</f>
        <v>103.320714</v>
      </c>
      <c r="J135" t="s" s="147">
        <v>16</v>
      </c>
      <c r="K135" s="119"/>
    </row>
    <row r="136" ht="14.5" customHeight="1">
      <c r="A136" s="7"/>
      <c r="B136" s="7"/>
      <c r="C136" s="7"/>
      <c r="D136" s="7"/>
      <c r="E136" s="7"/>
      <c r="F136" s="7"/>
      <c r="G136" s="7"/>
      <c r="H136" s="7"/>
      <c r="I136" s="18"/>
      <c r="J136" s="18"/>
      <c r="K136" s="7"/>
    </row>
    <row r="137" ht="14" customHeight="1">
      <c r="A137" s="7"/>
      <c r="B137" s="7"/>
      <c r="C137" s="7"/>
      <c r="D137" s="7"/>
      <c r="E137" s="7"/>
      <c r="F137" s="7"/>
      <c r="G137" s="128"/>
      <c r="H137" s="7"/>
      <c r="I137" s="7"/>
      <c r="J137" s="7"/>
      <c r="K137" s="7"/>
    </row>
    <row r="138" ht="14" customHeight="1">
      <c r="A138" s="7"/>
      <c r="B138" s="7"/>
      <c r="C138" t="s" s="11">
        <v>120</v>
      </c>
      <c r="D138" s="7"/>
      <c r="E138" s="7"/>
      <c r="F138" s="7"/>
      <c r="G138" s="7"/>
      <c r="H138" s="7"/>
      <c r="I138" s="7"/>
      <c r="J138" s="7"/>
      <c r="K138" s="7"/>
    </row>
    <row r="139" ht="14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ht="14" customHeight="1">
      <c r="A140" t="s" s="11">
        <v>121</v>
      </c>
      <c r="B140" s="7"/>
      <c r="C140" t="s" s="124">
        <f>C55</f>
        <v>144</v>
      </c>
      <c r="D140" s="7"/>
      <c r="E140" s="7"/>
      <c r="F140" s="7"/>
      <c r="G140" s="7"/>
      <c r="H140" s="7"/>
      <c r="I140" s="7"/>
      <c r="J140" s="7"/>
      <c r="K140" s="7"/>
    </row>
    <row r="141" ht="14" customHeight="1">
      <c r="A141" t="s" s="11">
        <v>122</v>
      </c>
      <c r="B141" s="7"/>
      <c r="C141" s="137">
        <v>103</v>
      </c>
      <c r="D141" s="7"/>
      <c r="E141" s="7"/>
      <c r="F141" s="7"/>
      <c r="G141" s="7"/>
      <c r="H141" s="7"/>
      <c r="I141" s="7"/>
      <c r="J141" s="7"/>
      <c r="K141" s="7"/>
    </row>
    <row r="142" ht="14" customHeight="1">
      <c r="A142" t="s" s="11">
        <v>53</v>
      </c>
      <c r="B142" s="7"/>
      <c r="C142" t="s" s="124">
        <v>110</v>
      </c>
      <c r="D142" s="7"/>
      <c r="E142" s="7"/>
      <c r="F142" s="7"/>
      <c r="G142" s="7"/>
      <c r="H142" s="7"/>
      <c r="I142" s="7"/>
      <c r="J142" s="7"/>
      <c r="K142" s="7"/>
    </row>
    <row r="143" ht="14" customHeight="1">
      <c r="A143" s="7"/>
      <c r="B143" s="7"/>
      <c r="C143" s="135"/>
      <c r="D143" s="7"/>
      <c r="E143" s="7"/>
      <c r="F143" s="7"/>
      <c r="G143" s="7"/>
      <c r="H143" s="7"/>
      <c r="I143" s="7"/>
      <c r="J143" s="7"/>
      <c r="K143" s="7"/>
    </row>
    <row r="144" ht="14" customHeight="1">
      <c r="A144" s="7"/>
      <c r="B144" s="7"/>
      <c r="C144" s="135"/>
      <c r="D144" s="7"/>
      <c r="E144" s="7"/>
      <c r="F144" s="7"/>
      <c r="G144" s="7"/>
      <c r="H144" s="7"/>
      <c r="I144" s="7"/>
      <c r="J144" s="7"/>
      <c r="K144" s="7"/>
    </row>
    <row r="145" ht="14" customHeight="1">
      <c r="A145" t="s" s="11">
        <v>123</v>
      </c>
      <c r="B145" s="7"/>
      <c r="C145" s="7"/>
      <c r="D145" s="7"/>
      <c r="E145" s="151"/>
      <c r="F145" s="7"/>
      <c r="G145" s="7"/>
      <c r="H145" s="7"/>
      <c r="I145" s="7"/>
      <c r="J145" s="7"/>
      <c r="K145" s="7"/>
    </row>
    <row r="146" ht="14" customHeight="1">
      <c r="A146" t="s" s="11">
        <v>124</v>
      </c>
      <c r="B146" s="7"/>
      <c r="C146" s="128">
        <v>4.68</v>
      </c>
      <c r="D146" t="s" s="11">
        <v>125</v>
      </c>
      <c r="E146" s="128">
        <v>5.86</v>
      </c>
      <c r="F146" t="s" s="11">
        <v>81</v>
      </c>
      <c r="G146" s="128">
        <f>E146*C146</f>
        <v>27.4248</v>
      </c>
      <c r="H146" s="7"/>
      <c r="I146" s="7"/>
      <c r="J146" s="7"/>
      <c r="K146" s="7"/>
    </row>
    <row r="147" ht="14" customHeight="1">
      <c r="A147" s="7"/>
      <c r="B147" s="7"/>
      <c r="C147" t="s" s="11">
        <v>127</v>
      </c>
      <c r="D147" s="7"/>
      <c r="E147" s="7"/>
      <c r="F147" s="7"/>
      <c r="G147" s="128">
        <v>-0.91</v>
      </c>
      <c r="H147" s="7"/>
      <c r="I147" s="128">
        <f>SUM(G146:G147)</f>
        <v>26.5148</v>
      </c>
      <c r="J147" t="s" s="11">
        <v>16</v>
      </c>
      <c r="K147" s="7"/>
    </row>
    <row r="148" ht="14" customHeight="1">
      <c r="A148" t="s" s="11">
        <v>129</v>
      </c>
      <c r="B148" s="7"/>
      <c r="C148" s="128">
        <v>3.4</v>
      </c>
      <c r="D148" t="s" s="11">
        <v>125</v>
      </c>
      <c r="E148" s="128">
        <v>2.3</v>
      </c>
      <c r="F148" t="s" s="11">
        <v>81</v>
      </c>
      <c r="G148" s="128">
        <f>E148*C148</f>
        <v>7.82</v>
      </c>
      <c r="H148" s="7"/>
      <c r="I148" s="7"/>
      <c r="J148" s="7"/>
      <c r="K148" s="7"/>
    </row>
    <row r="149" ht="14" customHeight="1">
      <c r="A149" s="7"/>
      <c r="B149" s="7"/>
      <c r="C149" t="s" s="11">
        <v>146</v>
      </c>
      <c r="D149" s="7"/>
      <c r="E149" s="7"/>
      <c r="F149" s="7"/>
      <c r="G149" s="7"/>
      <c r="H149" s="7"/>
      <c r="I149" s="7"/>
      <c r="J149" s="7"/>
      <c r="K149" s="7"/>
    </row>
    <row r="150" ht="14" customHeight="1">
      <c r="A150" s="7"/>
      <c r="B150" t="s" s="11">
        <v>77</v>
      </c>
      <c r="C150" t="s" s="11">
        <v>147</v>
      </c>
      <c r="D150" s="7"/>
      <c r="E150" s="7"/>
      <c r="F150" s="7"/>
      <c r="G150" s="128">
        <v>-2.08</v>
      </c>
      <c r="H150" s="7"/>
      <c r="I150" s="128">
        <f>G150+G148</f>
        <v>5.74</v>
      </c>
      <c r="J150" t="s" s="11">
        <v>16</v>
      </c>
      <c r="K150" s="7"/>
    </row>
    <row r="151" ht="14" customHeight="1">
      <c r="A151" t="s" s="11">
        <v>128</v>
      </c>
      <c r="B151" s="7"/>
      <c r="C151" s="128">
        <v>2.43</v>
      </c>
      <c r="D151" t="s" s="11">
        <v>125</v>
      </c>
      <c r="E151" s="128">
        <v>2.4</v>
      </c>
      <c r="F151" t="s" s="11">
        <v>81</v>
      </c>
      <c r="G151" s="7"/>
      <c r="H151" s="7"/>
      <c r="I151" s="128">
        <f>E151*C151</f>
        <v>5.832</v>
      </c>
      <c r="J151" t="s" s="11">
        <v>16</v>
      </c>
      <c r="K151" s="7"/>
    </row>
    <row r="152" ht="14" customHeight="1">
      <c r="A152" t="s" s="11">
        <v>148</v>
      </c>
      <c r="B152" s="7"/>
      <c r="C152" s="128">
        <v>2.3</v>
      </c>
      <c r="D152" t="s" s="11">
        <v>125</v>
      </c>
      <c r="E152" s="128">
        <v>1.42</v>
      </c>
      <c r="F152" t="s" s="11">
        <v>81</v>
      </c>
      <c r="G152" s="7"/>
      <c r="H152" s="7"/>
      <c r="I152" s="128">
        <f>E152*C152</f>
        <v>3.266</v>
      </c>
      <c r="J152" t="s" s="11">
        <v>16</v>
      </c>
      <c r="K152" s="7"/>
    </row>
    <row r="153" ht="14" customHeight="1">
      <c r="A153" t="s" s="11">
        <v>158</v>
      </c>
      <c r="B153" s="7"/>
      <c r="C153" s="128">
        <v>3.46</v>
      </c>
      <c r="D153" t="s" s="11">
        <v>125</v>
      </c>
      <c r="E153" s="128">
        <v>2.32</v>
      </c>
      <c r="F153" t="s" s="11">
        <v>81</v>
      </c>
      <c r="G153" s="7"/>
      <c r="H153" s="7"/>
      <c r="I153" s="128">
        <f>C153*E153</f>
        <v>8.027200000000001</v>
      </c>
      <c r="J153" t="s" s="11">
        <v>16</v>
      </c>
      <c r="K153" s="7"/>
    </row>
    <row r="154" ht="14" customHeight="1">
      <c r="A154" t="s" s="11">
        <v>132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ht="14" customHeight="1">
      <c r="A155" t="s" s="11">
        <v>134</v>
      </c>
      <c r="B155" s="7"/>
      <c r="C155" s="128">
        <v>4.76</v>
      </c>
      <c r="D155" t="s" s="11">
        <v>125</v>
      </c>
      <c r="E155" s="128">
        <v>2.29</v>
      </c>
      <c r="F155" t="s" s="11">
        <v>81</v>
      </c>
      <c r="G155" s="128">
        <f>E155*C155</f>
        <v>10.9004</v>
      </c>
      <c r="H155" s="7"/>
      <c r="I155" s="7"/>
      <c r="J155" s="7"/>
      <c r="K155" s="7"/>
    </row>
    <row r="156" ht="14" customHeight="1">
      <c r="A156" s="7"/>
      <c r="B156" s="7"/>
      <c r="C156" t="s" s="11">
        <v>150</v>
      </c>
      <c r="D156" s="7"/>
      <c r="E156" s="7"/>
      <c r="F156" s="7"/>
      <c r="G156" s="7"/>
      <c r="H156" s="7"/>
      <c r="I156" s="7"/>
      <c r="J156" s="7"/>
      <c r="K156" s="7"/>
    </row>
    <row r="157" ht="14" customHeight="1">
      <c r="A157" s="7"/>
      <c r="B157" s="7"/>
      <c r="C157" s="128">
        <v>1.5</v>
      </c>
      <c r="D157" t="s" s="11">
        <v>125</v>
      </c>
      <c r="E157" s="128">
        <v>0.39</v>
      </c>
      <c r="F157" t="s" s="11">
        <v>81</v>
      </c>
      <c r="G157" s="128">
        <f>E157*C157</f>
        <v>0.585</v>
      </c>
      <c r="H157" s="7"/>
      <c r="I157" s="128">
        <f>SUM(G155:G157)</f>
        <v>11.4854</v>
      </c>
      <c r="J157" t="s" s="11">
        <v>16</v>
      </c>
      <c r="K157" s="7"/>
    </row>
    <row r="158" ht="14" customHeight="1">
      <c r="A158" s="7"/>
      <c r="B158" s="7"/>
      <c r="C158" s="7"/>
      <c r="D158" s="7"/>
      <c r="E158" t="s" s="126">
        <v>159</v>
      </c>
      <c r="F158" s="7"/>
      <c r="G158" s="7"/>
      <c r="H158" s="7"/>
      <c r="I158" s="7"/>
      <c r="J158" s="7"/>
      <c r="K158" s="7"/>
    </row>
    <row r="159" ht="14" customHeight="1">
      <c r="A159" t="s" s="11">
        <v>152</v>
      </c>
      <c r="B159" s="7"/>
      <c r="C159" s="128">
        <v>4.76</v>
      </c>
      <c r="D159" t="s" s="11">
        <v>125</v>
      </c>
      <c r="E159" s="128">
        <v>2.29</v>
      </c>
      <c r="F159" t="s" s="11">
        <v>81</v>
      </c>
      <c r="G159" s="128">
        <f>E159*C159</f>
        <v>10.9004</v>
      </c>
      <c r="H159" s="7"/>
      <c r="I159" s="7"/>
      <c r="J159" s="7"/>
      <c r="K159" s="7"/>
    </row>
    <row r="160" ht="14" customHeight="1">
      <c r="A160" s="7"/>
      <c r="B160" s="7"/>
      <c r="C160" t="s" s="11">
        <v>150</v>
      </c>
      <c r="D160" s="7"/>
      <c r="E160" s="7"/>
      <c r="F160" s="7"/>
      <c r="G160" s="7"/>
      <c r="H160" s="7"/>
      <c r="I160" s="7"/>
      <c r="J160" s="7"/>
      <c r="K160" s="7"/>
    </row>
    <row r="161" ht="14" customHeight="1">
      <c r="A161" s="7"/>
      <c r="B161" s="7"/>
      <c r="C161" s="128">
        <v>-1.6</v>
      </c>
      <c r="D161" t="s" s="11">
        <v>125</v>
      </c>
      <c r="E161" s="128">
        <v>0.39</v>
      </c>
      <c r="F161" t="s" s="11">
        <v>81</v>
      </c>
      <c r="G161" s="128">
        <f>E161*C161</f>
        <v>-0.624</v>
      </c>
      <c r="H161" s="7"/>
      <c r="I161" s="128">
        <f>SUM(G159:G161)</f>
        <v>10.2764</v>
      </c>
      <c r="J161" t="s" s="11">
        <v>16</v>
      </c>
      <c r="K161" s="7"/>
    </row>
    <row r="162" ht="14" customHeight="1">
      <c r="A162" t="s" s="11">
        <v>135</v>
      </c>
      <c r="B162" s="7"/>
      <c r="C162" s="128">
        <v>1.72</v>
      </c>
      <c r="D162" t="s" s="11">
        <v>125</v>
      </c>
      <c r="E162" s="128">
        <v>2.85</v>
      </c>
      <c r="F162" t="s" s="11">
        <v>81</v>
      </c>
      <c r="G162" s="128">
        <f>E162*C162</f>
        <v>4.902</v>
      </c>
      <c r="H162" s="7"/>
      <c r="I162" s="7"/>
      <c r="J162" s="7"/>
      <c r="K162" s="7"/>
    </row>
    <row r="163" ht="14" customHeight="1">
      <c r="A163" s="7"/>
      <c r="B163" t="s" s="11">
        <v>160</v>
      </c>
      <c r="C163" s="128">
        <v>-0.25</v>
      </c>
      <c r="D163" t="s" s="11">
        <v>125</v>
      </c>
      <c r="E163" s="128">
        <v>0.6</v>
      </c>
      <c r="F163" t="s" s="11">
        <v>81</v>
      </c>
      <c r="G163" s="128">
        <f>E163*C163</f>
        <v>-0.15</v>
      </c>
      <c r="H163" s="7"/>
      <c r="I163" s="128">
        <f>SUM(G162:G163)</f>
        <v>4.752</v>
      </c>
      <c r="J163" t="s" s="11">
        <v>16</v>
      </c>
      <c r="K163" s="7"/>
    </row>
    <row r="164" ht="14" customHeight="1">
      <c r="A164" t="s" s="11">
        <v>136</v>
      </c>
      <c r="B164" s="7"/>
      <c r="C164" s="128">
        <v>3.45</v>
      </c>
      <c r="D164" t="s" s="11">
        <v>125</v>
      </c>
      <c r="E164" s="128">
        <v>4.68</v>
      </c>
      <c r="F164" t="s" s="11">
        <v>81</v>
      </c>
      <c r="G164" s="7"/>
      <c r="H164" s="7"/>
      <c r="I164" s="128">
        <f>E164*C164</f>
        <v>16.146</v>
      </c>
      <c r="J164" t="s" s="11">
        <v>16</v>
      </c>
      <c r="K164" s="7"/>
    </row>
    <row r="165" ht="14" customHeight="1">
      <c r="A165" t="s" s="11">
        <v>154</v>
      </c>
      <c r="B165" s="7"/>
      <c r="C165" s="128">
        <v>1.57</v>
      </c>
      <c r="D165" t="s" s="11">
        <v>125</v>
      </c>
      <c r="E165" s="128">
        <v>1.56</v>
      </c>
      <c r="F165" t="s" s="11">
        <v>81</v>
      </c>
      <c r="G165" s="128">
        <f>E165*C165</f>
        <v>2.4492</v>
      </c>
      <c r="H165" s="7"/>
      <c r="I165" s="7"/>
      <c r="J165" s="7"/>
      <c r="K165" s="7"/>
    </row>
    <row r="166" ht="14" customHeight="1">
      <c r="A166" s="7"/>
      <c r="B166" s="7"/>
      <c r="C166" s="128">
        <v>1.3</v>
      </c>
      <c r="D166" t="s" s="11">
        <v>125</v>
      </c>
      <c r="E166" s="128">
        <v>3.95</v>
      </c>
      <c r="F166" t="s" s="11">
        <v>81</v>
      </c>
      <c r="G166" s="128">
        <f>E166*C166</f>
        <v>5.135</v>
      </c>
      <c r="H166" s="7"/>
      <c r="I166" s="7"/>
      <c r="J166" s="7"/>
      <c r="K166" s="7"/>
    </row>
    <row r="167" ht="14" customHeight="1">
      <c r="A167" s="7"/>
      <c r="B167" s="7"/>
      <c r="C167" s="7"/>
      <c r="D167" s="7"/>
      <c r="E167" t="s" s="11">
        <v>155</v>
      </c>
      <c r="F167" s="7"/>
      <c r="G167" s="7"/>
      <c r="H167" s="7"/>
      <c r="I167" s="7"/>
      <c r="J167" s="7"/>
      <c r="K167" s="7"/>
    </row>
    <row r="168" ht="14" customHeight="1">
      <c r="A168" s="7"/>
      <c r="B168" s="7"/>
      <c r="C168" s="128">
        <v>1.82</v>
      </c>
      <c r="D168" t="s" s="11">
        <v>125</v>
      </c>
      <c r="E168" s="128">
        <v>1</v>
      </c>
      <c r="F168" t="s" s="11">
        <v>81</v>
      </c>
      <c r="G168" s="128">
        <f>E168*C168</f>
        <v>1.82</v>
      </c>
      <c r="H168" s="7"/>
      <c r="I168" s="128">
        <f>SUM(G165:G168)</f>
        <v>9.404199999999999</v>
      </c>
      <c r="J168" t="s" s="11">
        <v>16</v>
      </c>
      <c r="K168" s="7"/>
    </row>
    <row r="169" ht="14" customHeight="1">
      <c r="A169" t="s" s="11">
        <v>161</v>
      </c>
      <c r="B169" s="7"/>
      <c r="C169" s="7"/>
      <c r="D169" s="7"/>
      <c r="E169" s="7"/>
      <c r="F169" s="7"/>
      <c r="G169" s="7"/>
      <c r="H169" s="7"/>
      <c r="I169" s="131">
        <v>1.03</v>
      </c>
      <c r="J169" t="s" s="47">
        <v>16</v>
      </c>
      <c r="K169" s="7"/>
    </row>
    <row r="170" ht="14" customHeight="1">
      <c r="A170" s="7"/>
      <c r="B170" s="7"/>
      <c r="C170" s="7"/>
      <c r="D170" s="7"/>
      <c r="E170" s="7"/>
      <c r="F170" s="7"/>
      <c r="G170" s="7"/>
      <c r="H170" s="7"/>
      <c r="I170" s="134">
        <f>SUM(I147:I169)</f>
        <v>102.474</v>
      </c>
      <c r="J170" t="s" s="150">
        <v>16</v>
      </c>
      <c r="K170" s="7"/>
    </row>
    <row r="171" ht="14" customHeight="1">
      <c r="A171" s="7"/>
      <c r="B171" t="s" s="11">
        <v>139</v>
      </c>
      <c r="C171" s="128">
        <f>I170</f>
        <v>102.474</v>
      </c>
      <c r="D171" t="s" s="11">
        <v>125</v>
      </c>
      <c r="E171" s="128">
        <v>-0.03</v>
      </c>
      <c r="F171" t="s" s="11">
        <v>81</v>
      </c>
      <c r="G171" s="7"/>
      <c r="H171" s="7"/>
      <c r="I171" s="128">
        <f>E171*C171</f>
        <v>-3.07422</v>
      </c>
      <c r="J171" t="s" s="11">
        <v>16</v>
      </c>
      <c r="K171" s="7"/>
    </row>
    <row r="172" ht="14" customHeight="1">
      <c r="A172" s="7"/>
      <c r="B172" s="7"/>
      <c r="C172" s="128">
        <f>SUM(I170:I171)</f>
        <v>99.39978000000001</v>
      </c>
      <c r="D172" t="s" s="11">
        <v>125</v>
      </c>
      <c r="E172" s="128">
        <v>0.05</v>
      </c>
      <c r="F172" t="s" s="11">
        <v>81</v>
      </c>
      <c r="G172" s="128">
        <f>E172*C172</f>
        <v>4.969989</v>
      </c>
      <c r="H172" s="7"/>
      <c r="I172" s="7"/>
      <c r="J172" s="7"/>
      <c r="K172" s="7"/>
    </row>
    <row r="173" ht="14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ht="14" customHeight="1">
      <c r="A174" t="s" s="11">
        <v>140</v>
      </c>
      <c r="B174" s="7"/>
      <c r="C174" s="128">
        <v>2.4</v>
      </c>
      <c r="D174" t="s" s="11">
        <v>125</v>
      </c>
      <c r="E174" s="128">
        <v>1.35</v>
      </c>
      <c r="F174" t="s" s="11">
        <v>162</v>
      </c>
      <c r="G174" s="128">
        <f>E174*C174/2</f>
        <v>1.62</v>
      </c>
      <c r="H174" s="7"/>
      <c r="I174" s="7"/>
      <c r="J174" s="7"/>
      <c r="K174" s="7"/>
    </row>
    <row r="175" ht="14" customHeight="1">
      <c r="A175" s="7"/>
      <c r="B175" s="7"/>
      <c r="C175" s="7"/>
      <c r="D175" s="7"/>
      <c r="E175" t="s" s="11">
        <v>157</v>
      </c>
      <c r="F175" s="7"/>
      <c r="G175" s="7"/>
      <c r="H175" s="7"/>
      <c r="I175" s="7"/>
      <c r="J175" s="7"/>
      <c r="K175" s="7"/>
    </row>
    <row r="176" ht="14" customHeight="1">
      <c r="A176" s="7"/>
      <c r="B176" s="7"/>
      <c r="C176" s="128">
        <v>4.96</v>
      </c>
      <c r="D176" t="s" s="11">
        <v>125</v>
      </c>
      <c r="E176" s="128">
        <v>1.1</v>
      </c>
      <c r="F176" t="s" s="11">
        <v>162</v>
      </c>
      <c r="G176" s="128">
        <f>E176*C176/2</f>
        <v>2.728</v>
      </c>
      <c r="H176" s="7"/>
      <c r="I176" s="128">
        <f>SUM(G174:G176)</f>
        <v>4.348</v>
      </c>
      <c r="J176" t="s" s="11">
        <v>16</v>
      </c>
      <c r="K176" s="7"/>
    </row>
    <row r="177" ht="14" customHeight="1">
      <c r="A177" s="7"/>
      <c r="B177" s="7"/>
      <c r="C177" s="7"/>
      <c r="D177" s="7"/>
      <c r="E177" s="151"/>
      <c r="F177" s="7"/>
      <c r="G177" s="7"/>
      <c r="H177" s="7"/>
      <c r="I177" s="7"/>
      <c r="J177" s="7"/>
      <c r="K177" s="7"/>
    </row>
    <row r="178" ht="14.5" customHeight="1">
      <c r="A178" s="7"/>
      <c r="B178" s="7"/>
      <c r="C178" s="7"/>
      <c r="D178" s="7"/>
      <c r="E178" s="7"/>
      <c r="F178" s="7"/>
      <c r="G178" s="7"/>
      <c r="H178" s="7"/>
      <c r="I178" s="14"/>
      <c r="J178" s="14"/>
      <c r="K178" s="7"/>
    </row>
    <row r="179" ht="15" customHeight="1">
      <c r="A179" s="7"/>
      <c r="B179" s="7"/>
      <c r="C179" s="7"/>
      <c r="D179" s="7"/>
      <c r="E179" s="7"/>
      <c r="F179" s="7"/>
      <c r="G179" s="7"/>
      <c r="H179" s="117"/>
      <c r="I179" s="146">
        <f>SUM(I170:I178)</f>
        <v>103.74778</v>
      </c>
      <c r="J179" t="s" s="147">
        <v>16</v>
      </c>
      <c r="K179" s="119"/>
    </row>
    <row r="180" ht="14.5" customHeight="1">
      <c r="A180" s="7"/>
      <c r="B180" s="7"/>
      <c r="C180" s="7"/>
      <c r="D180" s="7"/>
      <c r="E180" s="7"/>
      <c r="F180" s="7"/>
      <c r="G180" s="7"/>
      <c r="H180" s="7"/>
      <c r="I180" s="148"/>
      <c r="J180" s="149"/>
      <c r="K180" s="7"/>
    </row>
    <row r="181" ht="14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ht="14" customHeight="1">
      <c r="A182" s="7"/>
      <c r="B182" s="7"/>
      <c r="C182" t="s" s="11">
        <v>120</v>
      </c>
      <c r="D182" s="7"/>
      <c r="E182" s="7"/>
      <c r="F182" s="7"/>
      <c r="G182" s="7"/>
      <c r="H182" s="7"/>
      <c r="I182" s="7"/>
      <c r="J182" s="7"/>
      <c r="K182" s="7"/>
    </row>
    <row r="183" ht="14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</row>
    <row r="184" ht="14" customHeight="1">
      <c r="A184" t="s" s="11">
        <v>121</v>
      </c>
      <c r="B184" s="7"/>
      <c r="C184" t="s" s="124">
        <f>C55</f>
        <v>144</v>
      </c>
      <c r="D184" s="7"/>
      <c r="E184" s="7"/>
      <c r="F184" s="7"/>
      <c r="G184" s="7"/>
      <c r="H184" s="7"/>
      <c r="I184" s="7"/>
      <c r="J184" s="7"/>
      <c r="K184" s="7"/>
    </row>
    <row r="185" ht="14" customHeight="1">
      <c r="A185" t="s" s="11">
        <v>122</v>
      </c>
      <c r="B185" s="7"/>
      <c r="C185" s="137">
        <v>104</v>
      </c>
      <c r="D185" s="7"/>
      <c r="E185" s="7"/>
      <c r="F185" s="7"/>
      <c r="G185" s="7"/>
      <c r="H185" s="7"/>
      <c r="I185" s="7"/>
      <c r="J185" s="7"/>
      <c r="K185" s="7"/>
    </row>
    <row r="186" ht="14" customHeight="1">
      <c r="A186" t="s" s="11">
        <v>53</v>
      </c>
      <c r="B186" s="7"/>
      <c r="C186" s="137">
        <v>4</v>
      </c>
      <c r="D186" s="7"/>
      <c r="E186" s="7"/>
      <c r="F186" s="7"/>
      <c r="G186" s="7"/>
      <c r="H186" s="7"/>
      <c r="I186" s="7"/>
      <c r="J186" s="7"/>
      <c r="K186" s="7"/>
    </row>
    <row r="187" ht="14" customHeight="1">
      <c r="A187" s="7"/>
      <c r="B187" s="7"/>
      <c r="C187" s="135"/>
      <c r="D187" s="7"/>
      <c r="E187" s="7"/>
      <c r="F187" s="7"/>
      <c r="G187" s="7"/>
      <c r="H187" s="7"/>
      <c r="I187" s="7"/>
      <c r="J187" s="7"/>
      <c r="K187" s="7"/>
    </row>
    <row r="188" ht="14" customHeight="1">
      <c r="A188" s="7"/>
      <c r="B188" s="7"/>
      <c r="C188" s="135"/>
      <c r="D188" s="7"/>
      <c r="E188" s="7"/>
      <c r="F188" s="7"/>
      <c r="G188" s="7"/>
      <c r="H188" s="7"/>
      <c r="I188" s="7"/>
      <c r="J188" s="7"/>
      <c r="K188" s="7"/>
    </row>
    <row r="189" ht="14" customHeight="1">
      <c r="A189" t="s" s="11">
        <v>123</v>
      </c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ht="14" customHeight="1">
      <c r="A190" t="s" s="11">
        <v>133</v>
      </c>
      <c r="B190" s="7"/>
      <c r="C190" s="128">
        <v>4.84</v>
      </c>
      <c r="D190" t="s" s="11">
        <v>125</v>
      </c>
      <c r="E190" s="128">
        <v>2.29</v>
      </c>
      <c r="F190" t="s" s="11">
        <v>81</v>
      </c>
      <c r="G190" s="7"/>
      <c r="H190" s="7"/>
      <c r="I190" s="128">
        <f>C190*E190</f>
        <v>11.0836</v>
      </c>
      <c r="J190" t="s" s="11">
        <v>16</v>
      </c>
      <c r="K190" s="7"/>
    </row>
    <row r="191" ht="14" customHeight="1">
      <c r="A191" t="s" s="11">
        <v>134</v>
      </c>
      <c r="B191" s="7"/>
      <c r="C191" s="128">
        <v>4.84</v>
      </c>
      <c r="D191" t="s" s="11">
        <v>125</v>
      </c>
      <c r="E191" s="128">
        <v>2.29</v>
      </c>
      <c r="F191" t="s" s="11">
        <v>81</v>
      </c>
      <c r="G191" s="7"/>
      <c r="H191" s="7"/>
      <c r="I191" s="128">
        <f>C191*E191</f>
        <v>11.0836</v>
      </c>
      <c r="J191" t="s" s="11">
        <v>16</v>
      </c>
      <c r="K191" s="7"/>
    </row>
    <row r="192" ht="14" customHeight="1">
      <c r="A192" t="s" s="11">
        <v>148</v>
      </c>
      <c r="B192" s="7"/>
      <c r="C192" s="128">
        <v>2.5</v>
      </c>
      <c r="D192" t="s" s="11">
        <v>125</v>
      </c>
      <c r="E192" s="128">
        <v>1.44</v>
      </c>
      <c r="F192" t="s" s="11">
        <v>81</v>
      </c>
      <c r="G192" s="7"/>
      <c r="H192" s="7"/>
      <c r="I192" s="128">
        <f>C192*E192</f>
        <v>3.6</v>
      </c>
      <c r="J192" t="s" s="11">
        <v>16</v>
      </c>
      <c r="K192" s="7"/>
    </row>
    <row r="193" ht="14" customHeight="1">
      <c r="A193" t="s" s="11">
        <v>154</v>
      </c>
      <c r="B193" s="7"/>
      <c r="C193" s="128">
        <v>3.14</v>
      </c>
      <c r="D193" t="s" s="11">
        <v>125</v>
      </c>
      <c r="E193" s="128">
        <v>1.57</v>
      </c>
      <c r="F193" t="s" s="11">
        <v>81</v>
      </c>
      <c r="G193" s="128">
        <f>C193*E193</f>
        <v>4.9298</v>
      </c>
      <c r="H193" s="7"/>
      <c r="I193" s="7"/>
      <c r="J193" s="7"/>
      <c r="K193" s="7"/>
    </row>
    <row r="194" ht="14" customHeight="1">
      <c r="A194" s="7"/>
      <c r="B194" s="7"/>
      <c r="C194" t="s" s="11">
        <v>163</v>
      </c>
      <c r="D194" s="7"/>
      <c r="E194" s="7"/>
      <c r="F194" s="7"/>
      <c r="G194" s="7"/>
      <c r="H194" s="7"/>
      <c r="I194" s="7"/>
      <c r="J194" s="7"/>
      <c r="K194" s="7"/>
    </row>
    <row r="195" ht="14" customHeight="1">
      <c r="A195" s="7"/>
      <c r="B195" s="7"/>
      <c r="C195" s="128">
        <v>1</v>
      </c>
      <c r="D195" t="s" s="11">
        <v>125</v>
      </c>
      <c r="E195" s="128">
        <v>1.3</v>
      </c>
      <c r="F195" t="s" s="11">
        <v>81</v>
      </c>
      <c r="G195" s="128">
        <f>C195*E195</f>
        <v>1.3</v>
      </c>
      <c r="H195" s="7"/>
      <c r="I195" s="7"/>
      <c r="J195" s="7"/>
      <c r="K195" s="7"/>
    </row>
    <row r="196" ht="14" customHeight="1">
      <c r="A196" s="7"/>
      <c r="B196" s="7"/>
      <c r="C196" s="128">
        <v>1.1</v>
      </c>
      <c r="D196" t="s" s="11">
        <v>125</v>
      </c>
      <c r="E196" s="128">
        <v>4.68</v>
      </c>
      <c r="F196" t="s" s="11">
        <v>81</v>
      </c>
      <c r="G196" s="128">
        <f>C196*E196</f>
        <v>5.148</v>
      </c>
      <c r="H196" s="7"/>
      <c r="I196" s="128">
        <f>SUM(G193:G196)</f>
        <v>11.3778</v>
      </c>
      <c r="J196" t="s" s="11">
        <v>16</v>
      </c>
      <c r="K196" s="7"/>
    </row>
    <row r="197" ht="14" customHeight="1">
      <c r="A197" t="s" s="11">
        <v>132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ht="14" customHeight="1">
      <c r="A198" t="s" s="11">
        <v>124</v>
      </c>
      <c r="B198" s="7"/>
      <c r="C198" s="128">
        <v>5.24</v>
      </c>
      <c r="D198" t="s" s="11">
        <v>125</v>
      </c>
      <c r="E198" s="128">
        <v>4.68</v>
      </c>
      <c r="F198" t="s" s="11">
        <v>81</v>
      </c>
      <c r="G198" s="128">
        <f>C198*E198</f>
        <v>24.5232</v>
      </c>
      <c r="H198" s="7"/>
      <c r="I198" s="7"/>
      <c r="J198" s="7"/>
      <c r="K198" s="7"/>
    </row>
    <row r="199" ht="14" customHeight="1">
      <c r="A199" s="7"/>
      <c r="B199" s="7"/>
      <c r="C199" s="128">
        <v>-0.68</v>
      </c>
      <c r="D199" t="s" s="11">
        <v>125</v>
      </c>
      <c r="E199" s="128">
        <v>2.28</v>
      </c>
      <c r="F199" t="s" s="11">
        <v>81</v>
      </c>
      <c r="G199" s="128">
        <f>C199*E199</f>
        <v>-1.5504</v>
      </c>
      <c r="H199" s="7"/>
      <c r="I199" s="7"/>
      <c r="J199" s="7"/>
      <c r="K199" s="7"/>
    </row>
    <row r="200" ht="14" customHeight="1">
      <c r="A200" s="7"/>
      <c r="B200" s="7"/>
      <c r="C200" s="128">
        <v>-1.56</v>
      </c>
      <c r="D200" t="s" s="11">
        <v>125</v>
      </c>
      <c r="E200" s="128">
        <v>1.24</v>
      </c>
      <c r="F200" t="s" s="11">
        <v>81</v>
      </c>
      <c r="G200" s="128">
        <f>C200*E200</f>
        <v>-1.9344</v>
      </c>
      <c r="H200" s="7"/>
      <c r="I200" s="128">
        <f>SUM(G198:G200)</f>
        <v>21.0384</v>
      </c>
      <c r="J200" t="s" s="11">
        <v>16</v>
      </c>
      <c r="K200" s="7"/>
    </row>
    <row r="201" ht="14" customHeight="1">
      <c r="A201" t="s" s="11">
        <v>128</v>
      </c>
      <c r="B201" s="7"/>
      <c r="C201" s="128">
        <v>2.28</v>
      </c>
      <c r="D201" t="s" s="11">
        <v>125</v>
      </c>
      <c r="E201" s="128">
        <v>2.4</v>
      </c>
      <c r="F201" t="s" s="11">
        <v>81</v>
      </c>
      <c r="G201" s="7"/>
      <c r="H201" s="7"/>
      <c r="I201" s="128">
        <f>C201*E201</f>
        <v>5.472</v>
      </c>
      <c r="J201" t="s" s="11">
        <v>16</v>
      </c>
      <c r="K201" s="7"/>
    </row>
    <row r="202" ht="14" customHeight="1">
      <c r="A202" t="s" s="11">
        <v>136</v>
      </c>
      <c r="B202" s="7"/>
      <c r="C202" s="128">
        <v>4.68</v>
      </c>
      <c r="D202" t="s" s="11">
        <v>125</v>
      </c>
      <c r="E202" s="128">
        <v>3.59</v>
      </c>
      <c r="F202" t="s" s="11">
        <v>81</v>
      </c>
      <c r="G202" s="7"/>
      <c r="H202" s="7"/>
      <c r="I202" s="128">
        <f>C202*E202</f>
        <v>16.8012</v>
      </c>
      <c r="J202" t="s" s="11">
        <v>16</v>
      </c>
      <c r="K202" s="7"/>
    </row>
    <row r="203" ht="14" customHeight="1">
      <c r="A203" t="s" s="11">
        <v>135</v>
      </c>
      <c r="B203" s="7"/>
      <c r="C203" s="128">
        <v>1.72</v>
      </c>
      <c r="D203" t="s" s="11">
        <v>125</v>
      </c>
      <c r="E203" s="128">
        <v>2.71</v>
      </c>
      <c r="F203" t="s" s="11">
        <v>81</v>
      </c>
      <c r="G203" s="7"/>
      <c r="H203" s="7"/>
      <c r="I203" s="128">
        <f>E203*C203</f>
        <v>4.6612</v>
      </c>
      <c r="J203" t="s" s="11">
        <v>16</v>
      </c>
      <c r="K203" s="7"/>
    </row>
    <row r="204" ht="14" customHeight="1">
      <c r="A204" t="s" s="11">
        <v>129</v>
      </c>
      <c r="B204" s="7"/>
      <c r="C204" s="128">
        <v>1.3</v>
      </c>
      <c r="D204" t="s" s="11">
        <v>125</v>
      </c>
      <c r="E204" s="128">
        <v>2.81</v>
      </c>
      <c r="F204" t="s" s="11">
        <v>81</v>
      </c>
      <c r="G204" s="128">
        <f>C204*E204</f>
        <v>3.653</v>
      </c>
      <c r="H204" s="7"/>
      <c r="I204" s="7"/>
      <c r="J204" s="7"/>
      <c r="K204" s="7"/>
    </row>
    <row r="205" ht="14" customHeight="1">
      <c r="A205" s="7"/>
      <c r="B205" s="7"/>
      <c r="C205" s="128">
        <v>1.56</v>
      </c>
      <c r="D205" t="s" s="11">
        <v>125</v>
      </c>
      <c r="E205" s="128">
        <v>1.57</v>
      </c>
      <c r="F205" t="s" s="11">
        <v>81</v>
      </c>
      <c r="G205" s="128">
        <f>C205*E205</f>
        <v>2.4492</v>
      </c>
      <c r="H205" s="7"/>
      <c r="I205" s="128">
        <f>SUM(G204:G205)</f>
        <v>6.1022</v>
      </c>
      <c r="J205" t="s" s="11">
        <v>16</v>
      </c>
      <c r="K205" s="7"/>
    </row>
    <row r="206" ht="14" customHeight="1">
      <c r="A206" t="s" s="11">
        <v>161</v>
      </c>
      <c r="B206" s="7"/>
      <c r="C206" s="7"/>
      <c r="D206" s="7"/>
      <c r="E206" s="7"/>
      <c r="F206" s="7"/>
      <c r="G206" s="7"/>
      <c r="H206" s="7"/>
      <c r="I206" s="131">
        <v>0.62</v>
      </c>
      <c r="J206" t="s" s="47">
        <v>16</v>
      </c>
      <c r="K206" s="7"/>
    </row>
    <row r="207" ht="14" customHeight="1">
      <c r="A207" s="7"/>
      <c r="B207" s="7"/>
      <c r="C207" s="7"/>
      <c r="D207" s="7"/>
      <c r="E207" s="7"/>
      <c r="F207" s="7"/>
      <c r="G207" s="7"/>
      <c r="H207" s="7"/>
      <c r="I207" s="134">
        <f>SUM(I190:I206)</f>
        <v>91.84</v>
      </c>
      <c r="J207" s="35"/>
      <c r="K207" s="7"/>
    </row>
    <row r="208" ht="14" customHeight="1">
      <c r="A208" t="s" s="11">
        <v>139</v>
      </c>
      <c r="B208" s="7"/>
      <c r="C208" s="128">
        <f>I207</f>
        <v>91.84</v>
      </c>
      <c r="D208" t="s" s="11">
        <v>125</v>
      </c>
      <c r="E208" s="128">
        <v>-0.03</v>
      </c>
      <c r="F208" t="s" s="11">
        <v>81</v>
      </c>
      <c r="G208" s="7"/>
      <c r="H208" s="7"/>
      <c r="I208" s="128">
        <f>C208*E208</f>
        <v>-2.7552</v>
      </c>
      <c r="J208" t="s" s="11">
        <v>16</v>
      </c>
      <c r="K208" s="7"/>
    </row>
    <row r="209" ht="14" customHeight="1">
      <c r="A209" s="7"/>
      <c r="B209" s="7"/>
      <c r="C209" s="128">
        <f>SUM(I206:I208)</f>
        <v>89.70480000000001</v>
      </c>
      <c r="D209" t="s" s="11">
        <v>125</v>
      </c>
      <c r="E209" s="128">
        <v>0.05</v>
      </c>
      <c r="F209" t="s" s="11">
        <v>81</v>
      </c>
      <c r="G209" s="128">
        <f>C209*E209</f>
        <v>4.48524</v>
      </c>
      <c r="H209" s="7"/>
      <c r="I209" s="7"/>
      <c r="J209" s="7"/>
      <c r="K209" s="7"/>
    </row>
    <row r="210" ht="14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ht="14" customHeight="1">
      <c r="A211" t="s" s="11">
        <v>140</v>
      </c>
      <c r="B211" s="7"/>
      <c r="C211" s="128">
        <v>2.3</v>
      </c>
      <c r="D211" t="s" s="11">
        <v>125</v>
      </c>
      <c r="E211" s="128">
        <v>1.94</v>
      </c>
      <c r="F211" t="s" s="11">
        <v>162</v>
      </c>
      <c r="G211" s="7"/>
      <c r="H211" s="7"/>
      <c r="I211" s="128">
        <f>C211*E211/2</f>
        <v>2.231</v>
      </c>
      <c r="J211" t="s" s="11">
        <v>16</v>
      </c>
      <c r="K211" s="7"/>
    </row>
    <row r="212" ht="14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ht="14.5" customHeight="1">
      <c r="A213" s="7"/>
      <c r="B213" s="7"/>
      <c r="C213" s="7"/>
      <c r="D213" s="7"/>
      <c r="E213" s="7"/>
      <c r="F213" s="7"/>
      <c r="G213" s="7"/>
      <c r="H213" s="7"/>
      <c r="I213" s="14"/>
      <c r="J213" s="14"/>
      <c r="K213" s="7"/>
    </row>
    <row r="214" ht="15" customHeight="1">
      <c r="A214" s="7"/>
      <c r="B214" s="7"/>
      <c r="C214" s="7"/>
      <c r="D214" s="7"/>
      <c r="E214" s="7"/>
      <c r="F214" s="7"/>
      <c r="G214" s="7"/>
      <c r="H214" s="117"/>
      <c r="I214" s="146">
        <f>SUM(I206:I211)</f>
        <v>91.9358</v>
      </c>
      <c r="J214" t="s" s="147">
        <v>16</v>
      </c>
      <c r="K214" s="119"/>
    </row>
    <row r="215" ht="14.5" customHeight="1">
      <c r="A215" s="7"/>
      <c r="B215" s="7"/>
      <c r="C215" s="7"/>
      <c r="D215" s="7"/>
      <c r="E215" s="7"/>
      <c r="F215" s="7"/>
      <c r="G215" s="7"/>
      <c r="H215" s="7"/>
      <c r="I215" s="18"/>
      <c r="J215" s="18"/>
      <c r="K215" s="7"/>
    </row>
    <row r="216" ht="14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ht="14" customHeight="1">
      <c r="A217" s="7"/>
      <c r="B217" s="7"/>
      <c r="C217" t="s" s="11">
        <v>120</v>
      </c>
      <c r="D217" s="7"/>
      <c r="E217" s="7"/>
      <c r="F217" s="7"/>
      <c r="G217" s="7"/>
      <c r="H217" s="7"/>
      <c r="I217" s="7"/>
      <c r="J217" s="7"/>
      <c r="K217" s="7"/>
    </row>
    <row r="218" ht="14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ht="14" customHeight="1">
      <c r="A219" t="s" s="11">
        <v>121</v>
      </c>
      <c r="B219" s="7"/>
      <c r="C219" t="s" s="124">
        <v>24</v>
      </c>
      <c r="D219" s="7"/>
      <c r="E219" s="7"/>
      <c r="F219" s="7"/>
      <c r="G219" s="7"/>
      <c r="H219" s="7"/>
      <c r="I219" s="7"/>
      <c r="J219" s="7"/>
      <c r="K219" s="7"/>
    </row>
    <row r="220" ht="14" customHeight="1">
      <c r="A220" t="s" s="11">
        <v>122</v>
      </c>
      <c r="B220" s="7"/>
      <c r="C220" s="137">
        <v>105</v>
      </c>
      <c r="D220" s="7"/>
      <c r="E220" s="7"/>
      <c r="F220" s="7"/>
      <c r="G220" s="7"/>
      <c r="H220" s="7"/>
      <c r="I220" s="7"/>
      <c r="J220" s="7"/>
      <c r="K220" s="7"/>
    </row>
    <row r="221" ht="14" customHeight="1">
      <c r="A221" t="s" s="11">
        <v>53</v>
      </c>
      <c r="B221" s="7"/>
      <c r="C221" s="137">
        <v>2</v>
      </c>
      <c r="D221" s="7"/>
      <c r="E221" s="7"/>
      <c r="F221" s="7"/>
      <c r="G221" s="7"/>
      <c r="H221" s="7"/>
      <c r="I221" s="7"/>
      <c r="J221" s="7"/>
      <c r="K221" s="7"/>
    </row>
    <row r="222" ht="14" customHeight="1">
      <c r="A222" s="7"/>
      <c r="B222" s="7"/>
      <c r="C222" s="135"/>
      <c r="D222" s="7"/>
      <c r="E222" s="7"/>
      <c r="F222" s="7"/>
      <c r="G222" s="7"/>
      <c r="H222" s="7"/>
      <c r="I222" s="7"/>
      <c r="J222" s="7"/>
      <c r="K222" s="7"/>
    </row>
    <row r="223" ht="14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ht="14" customHeight="1">
      <c r="A224" t="s" s="11">
        <v>124</v>
      </c>
      <c r="B224" s="7"/>
      <c r="C224" s="128">
        <v>4.68</v>
      </c>
      <c r="D224" t="s" s="11">
        <v>125</v>
      </c>
      <c r="E224" s="128">
        <v>7.07</v>
      </c>
      <c r="F224" t="s" s="11">
        <v>81</v>
      </c>
      <c r="G224" s="128">
        <f>E224*C224</f>
        <v>33.0876</v>
      </c>
      <c r="H224" s="7"/>
      <c r="I224" s="7"/>
      <c r="J224" s="7"/>
      <c r="K224" s="7"/>
    </row>
    <row r="225" ht="14" customHeight="1">
      <c r="A225" s="7"/>
      <c r="B225" t="s" s="11">
        <v>77</v>
      </c>
      <c r="C225" t="s" s="11">
        <v>147</v>
      </c>
      <c r="D225" s="7"/>
      <c r="E225" s="7"/>
      <c r="F225" t="s" s="11">
        <v>81</v>
      </c>
      <c r="G225" s="128">
        <v>-1.13</v>
      </c>
      <c r="H225" s="7"/>
      <c r="I225" s="128">
        <f>SUM(G224:G225)</f>
        <v>31.9576</v>
      </c>
      <c r="J225" t="s" s="11">
        <v>16</v>
      </c>
      <c r="K225" s="7"/>
    </row>
    <row r="226" ht="14" customHeight="1">
      <c r="A226" s="7"/>
      <c r="B226" s="7"/>
      <c r="C226" s="7"/>
      <c r="D226" s="7"/>
      <c r="E226" s="151"/>
      <c r="F226" s="7"/>
      <c r="G226" s="7"/>
      <c r="H226" s="7"/>
      <c r="I226" s="7"/>
      <c r="J226" s="7"/>
      <c r="K226" s="7"/>
    </row>
    <row r="227" ht="14" customHeight="1">
      <c r="A227" t="s" s="11">
        <v>135</v>
      </c>
      <c r="B227" s="7"/>
      <c r="C227" s="128">
        <v>2.3</v>
      </c>
      <c r="D227" t="s" s="11">
        <v>125</v>
      </c>
      <c r="E227" s="128">
        <v>2.31</v>
      </c>
      <c r="F227" t="s" s="11">
        <v>81</v>
      </c>
      <c r="G227" s="7"/>
      <c r="H227" s="7"/>
      <c r="I227" s="128">
        <f>C227*E227</f>
        <v>5.313</v>
      </c>
      <c r="J227" t="s" s="11">
        <v>16</v>
      </c>
      <c r="K227" s="7"/>
    </row>
    <row r="228" ht="14" customHeight="1">
      <c r="A228" t="s" s="11">
        <v>128</v>
      </c>
      <c r="B228" s="7"/>
      <c r="C228" s="128">
        <v>2.3</v>
      </c>
      <c r="D228" t="s" s="11">
        <v>125</v>
      </c>
      <c r="E228" s="128">
        <v>1.7</v>
      </c>
      <c r="F228" t="s" s="11">
        <v>81</v>
      </c>
      <c r="G228" s="7"/>
      <c r="H228" s="7"/>
      <c r="I228" s="128">
        <f>C228*E228</f>
        <v>3.91</v>
      </c>
      <c r="J228" t="s" s="11">
        <v>16</v>
      </c>
      <c r="K228" s="7"/>
    </row>
    <row r="229" ht="14" customHeight="1">
      <c r="A229" t="s" s="11">
        <v>154</v>
      </c>
      <c r="B229" s="7"/>
      <c r="C229" s="128">
        <v>4.92</v>
      </c>
      <c r="D229" t="s" s="11">
        <v>125</v>
      </c>
      <c r="E229" s="128">
        <v>1.3</v>
      </c>
      <c r="F229" t="s" s="11">
        <v>81</v>
      </c>
      <c r="G229" s="25">
        <f>E229*C229</f>
        <v>6.396</v>
      </c>
      <c r="H229" s="7"/>
      <c r="I229" s="7"/>
      <c r="J229" s="7"/>
      <c r="K229" s="7"/>
    </row>
    <row r="230" ht="14" customHeight="1">
      <c r="A230" s="7"/>
      <c r="B230" s="7"/>
      <c r="C230" t="s" s="11">
        <v>164</v>
      </c>
      <c r="D230" s="7"/>
      <c r="E230" s="7"/>
      <c r="F230" s="7"/>
      <c r="G230" s="7"/>
      <c r="H230" s="7"/>
      <c r="I230" s="7"/>
      <c r="J230" s="7"/>
      <c r="K230" s="7"/>
    </row>
    <row r="231" ht="14" customHeight="1">
      <c r="A231" s="7"/>
      <c r="B231" t="s" s="11">
        <v>77</v>
      </c>
      <c r="C231" t="s" s="11">
        <v>165</v>
      </c>
      <c r="D231" s="7"/>
      <c r="E231" s="7"/>
      <c r="F231" s="7"/>
      <c r="G231" s="64">
        <v>-1.13</v>
      </c>
      <c r="H231" s="7"/>
      <c r="I231" s="128">
        <f>SUM(G229:G231)</f>
        <v>5.266</v>
      </c>
      <c r="J231" t="s" s="11">
        <v>16</v>
      </c>
      <c r="K231" s="7"/>
    </row>
    <row r="232" ht="14" customHeight="1">
      <c r="A232" t="s" s="11">
        <v>166</v>
      </c>
      <c r="B232" s="7"/>
      <c r="C232" s="128">
        <v>5.67</v>
      </c>
      <c r="D232" t="s" s="11">
        <v>125</v>
      </c>
      <c r="E232" s="128">
        <v>2.42</v>
      </c>
      <c r="F232" t="s" s="11">
        <v>81</v>
      </c>
      <c r="G232" s="7"/>
      <c r="H232" s="7"/>
      <c r="I232" s="48">
        <f>E232*C232</f>
        <v>13.7214</v>
      </c>
      <c r="J232" t="s" s="47">
        <v>16</v>
      </c>
      <c r="K232" s="7"/>
    </row>
    <row r="233" ht="14" customHeight="1">
      <c r="A233" s="7"/>
      <c r="B233" s="7"/>
      <c r="C233" s="7"/>
      <c r="D233" s="7"/>
      <c r="E233" s="7"/>
      <c r="F233" s="7"/>
      <c r="G233" s="7"/>
      <c r="H233" s="7"/>
      <c r="I233" s="134">
        <f>SUM(I225:I232)</f>
        <v>60.168</v>
      </c>
      <c r="J233" t="s" s="150">
        <v>16</v>
      </c>
      <c r="K233" s="7"/>
    </row>
    <row r="234" ht="14" customHeight="1">
      <c r="A234" t="s" s="11">
        <v>139</v>
      </c>
      <c r="B234" s="7"/>
      <c r="C234" s="128">
        <f>I233</f>
        <v>60.168</v>
      </c>
      <c r="D234" t="s" s="11">
        <v>125</v>
      </c>
      <c r="E234" s="128">
        <v>-0.03</v>
      </c>
      <c r="F234" t="s" s="11">
        <v>81</v>
      </c>
      <c r="G234" s="7"/>
      <c r="H234" s="7"/>
      <c r="I234" s="128">
        <f>C234*E234</f>
        <v>-1.80504</v>
      </c>
      <c r="J234" t="s" s="11">
        <v>16</v>
      </c>
      <c r="K234" s="7"/>
    </row>
    <row r="235" ht="14" customHeight="1">
      <c r="A235" s="7"/>
      <c r="B235" s="7"/>
      <c r="C235" s="128">
        <f>SUM(I233:I234)</f>
        <v>58.36296</v>
      </c>
      <c r="D235" t="s" s="11">
        <v>125</v>
      </c>
      <c r="E235" s="128">
        <v>0.05</v>
      </c>
      <c r="F235" t="s" s="11">
        <v>81</v>
      </c>
      <c r="G235" s="128">
        <f>C235*E235</f>
        <v>2.918148</v>
      </c>
      <c r="H235" s="7"/>
      <c r="I235" s="7"/>
      <c r="J235" s="7"/>
      <c r="K235" s="7"/>
    </row>
    <row r="236" ht="14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ht="14" customHeight="1">
      <c r="A237" t="s" s="11">
        <v>167</v>
      </c>
      <c r="B237" s="7"/>
      <c r="C237" s="128">
        <v>1.6</v>
      </c>
      <c r="D237" t="s" s="11">
        <v>125</v>
      </c>
      <c r="E237" s="128">
        <v>2.3</v>
      </c>
      <c r="F237" t="s" s="11">
        <v>141</v>
      </c>
      <c r="G237" s="7"/>
      <c r="H237" s="7"/>
      <c r="I237" s="128">
        <f>C237*E237/2</f>
        <v>1.84</v>
      </c>
      <c r="J237" s="7"/>
      <c r="K237" s="7"/>
    </row>
    <row r="238" ht="14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ht="14.5" customHeight="1">
      <c r="A239" s="7"/>
      <c r="B239" s="7"/>
      <c r="C239" s="7"/>
      <c r="D239" s="7"/>
      <c r="E239" s="7"/>
      <c r="F239" s="7"/>
      <c r="G239" s="7"/>
      <c r="H239" s="7"/>
      <c r="I239" s="14"/>
      <c r="J239" s="14"/>
      <c r="K239" s="7"/>
    </row>
    <row r="240" ht="15" customHeight="1">
      <c r="A240" s="7"/>
      <c r="B240" s="7"/>
      <c r="C240" s="7"/>
      <c r="D240" s="7"/>
      <c r="E240" s="7"/>
      <c r="F240" s="7"/>
      <c r="G240" s="7"/>
      <c r="H240" s="117"/>
      <c r="I240" s="146">
        <f>SUM(I233:I237)</f>
        <v>60.20296</v>
      </c>
      <c r="J240" t="s" s="147">
        <v>16</v>
      </c>
      <c r="K240" s="119"/>
    </row>
    <row r="241" ht="14.5" customHeight="1">
      <c r="A241" s="7"/>
      <c r="B241" s="7"/>
      <c r="C241" s="7"/>
      <c r="D241" s="7"/>
      <c r="E241" s="7"/>
      <c r="F241" s="7"/>
      <c r="G241" s="7"/>
      <c r="H241" s="7"/>
      <c r="I241" s="148"/>
      <c r="J241" s="149"/>
      <c r="K241" s="7"/>
    </row>
    <row r="242" ht="14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ht="14" customHeight="1">
      <c r="A243" s="7"/>
      <c r="B243" s="7"/>
      <c r="C243" t="s" s="11">
        <v>120</v>
      </c>
      <c r="D243" s="7"/>
      <c r="E243" s="7"/>
      <c r="F243" s="7"/>
      <c r="G243" s="7"/>
      <c r="H243" s="7"/>
      <c r="I243" s="7"/>
      <c r="J243" s="7"/>
      <c r="K243" s="7"/>
    </row>
    <row r="244" ht="14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ht="14" customHeight="1">
      <c r="A245" t="s" s="11">
        <v>121</v>
      </c>
      <c r="B245" s="7"/>
      <c r="C245" t="s" s="124">
        <f>C55</f>
        <v>144</v>
      </c>
      <c r="D245" s="7"/>
      <c r="E245" s="7"/>
      <c r="F245" s="7"/>
      <c r="G245" s="7"/>
      <c r="H245" s="7"/>
      <c r="I245" s="7"/>
      <c r="J245" s="7"/>
      <c r="K245" s="7"/>
    </row>
    <row r="246" ht="14" customHeight="1">
      <c r="A246" t="s" s="11">
        <v>122</v>
      </c>
      <c r="B246" s="7"/>
      <c r="C246" s="137">
        <v>106</v>
      </c>
      <c r="D246" s="7"/>
      <c r="E246" s="7"/>
      <c r="F246" s="7"/>
      <c r="G246" s="7"/>
      <c r="H246" s="7"/>
      <c r="I246" s="7"/>
      <c r="J246" s="7"/>
      <c r="K246" s="7"/>
    </row>
    <row r="247" ht="14" customHeight="1">
      <c r="A247" t="s" s="11">
        <v>53</v>
      </c>
      <c r="B247" s="7"/>
      <c r="C247" s="137">
        <v>3</v>
      </c>
      <c r="D247" s="7"/>
      <c r="E247" s="7"/>
      <c r="F247" s="7"/>
      <c r="G247" s="7"/>
      <c r="H247" s="7"/>
      <c r="I247" s="7"/>
      <c r="J247" s="7"/>
      <c r="K247" s="7"/>
    </row>
    <row r="248" ht="14" customHeight="1">
      <c r="A248" s="7"/>
      <c r="B248" s="7"/>
      <c r="C248" s="135"/>
      <c r="D248" s="7"/>
      <c r="E248" s="7"/>
      <c r="F248" s="7"/>
      <c r="G248" s="7"/>
      <c r="H248" s="7"/>
      <c r="I248" s="7"/>
      <c r="J248" s="7"/>
      <c r="K248" s="7"/>
    </row>
    <row r="249" ht="14" customHeight="1">
      <c r="A249" s="7"/>
      <c r="B249" s="7"/>
      <c r="C249" s="135"/>
      <c r="D249" s="7"/>
      <c r="E249" s="7"/>
      <c r="F249" s="7"/>
      <c r="G249" s="7"/>
      <c r="H249" s="7"/>
      <c r="I249" s="7"/>
      <c r="J249" s="7"/>
      <c r="K249" s="7"/>
    </row>
    <row r="250" ht="14" customHeight="1">
      <c r="A250" t="s" s="11">
        <v>123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ht="14" customHeight="1">
      <c r="A251" t="s" s="11">
        <v>133</v>
      </c>
      <c r="B251" s="7"/>
      <c r="C251" s="128">
        <v>4.68</v>
      </c>
      <c r="D251" t="s" s="11">
        <v>125</v>
      </c>
      <c r="E251" s="128">
        <v>3</v>
      </c>
      <c r="F251" t="s" s="11">
        <v>81</v>
      </c>
      <c r="G251" s="7"/>
      <c r="H251" s="7"/>
      <c r="I251" s="25">
        <f>C251*E251</f>
        <v>14.04</v>
      </c>
      <c r="J251" t="s" s="11">
        <v>16</v>
      </c>
      <c r="K251" s="7"/>
    </row>
    <row r="252" ht="14" customHeight="1">
      <c r="A252" t="s" s="11">
        <v>154</v>
      </c>
      <c r="B252" s="7"/>
      <c r="C252" s="128">
        <v>0.89</v>
      </c>
      <c r="D252" t="s" s="11">
        <v>125</v>
      </c>
      <c r="E252" s="128">
        <v>1.84</v>
      </c>
      <c r="F252" t="s" s="11">
        <v>81</v>
      </c>
      <c r="G252" s="128">
        <f>E252*C252</f>
        <v>1.6376</v>
      </c>
      <c r="H252" s="7"/>
      <c r="I252" s="7"/>
      <c r="J252" s="7"/>
      <c r="K252" s="7"/>
    </row>
    <row r="253" ht="14" customHeight="1">
      <c r="A253" s="7"/>
      <c r="B253" s="7"/>
      <c r="C253" s="128">
        <v>1.1</v>
      </c>
      <c r="D253" t="s" s="11">
        <v>125</v>
      </c>
      <c r="E253" s="128">
        <v>1.89</v>
      </c>
      <c r="F253" t="s" s="11">
        <v>81</v>
      </c>
      <c r="G253" s="128">
        <f>E253*C253</f>
        <v>2.079</v>
      </c>
      <c r="H253" s="7"/>
      <c r="I253" s="128">
        <f>SUM(G252:G253)</f>
        <v>3.7166</v>
      </c>
      <c r="J253" t="s" s="11">
        <v>16</v>
      </c>
      <c r="K253" s="7"/>
    </row>
    <row r="254" ht="14" customHeight="1">
      <c r="A254" t="s" s="11">
        <v>131</v>
      </c>
      <c r="B254" s="7"/>
      <c r="C254" s="25">
        <v>1.64</v>
      </c>
      <c r="D254" t="s" s="11">
        <v>125</v>
      </c>
      <c r="E254" s="25">
        <v>1.89</v>
      </c>
      <c r="F254" t="s" s="11">
        <v>81</v>
      </c>
      <c r="G254" s="7"/>
      <c r="H254" s="7"/>
      <c r="I254" s="25">
        <f>E254*C254</f>
        <v>3.0996</v>
      </c>
      <c r="J254" t="s" s="11">
        <v>16</v>
      </c>
      <c r="K254" s="7"/>
    </row>
    <row r="255" ht="14" customHeight="1">
      <c r="A255" t="s" s="11">
        <v>132</v>
      </c>
      <c r="B255" s="7"/>
      <c r="C255" s="25"/>
      <c r="D255" s="7"/>
      <c r="E255" s="25"/>
      <c r="F255" s="7"/>
      <c r="G255" s="7"/>
      <c r="H255" s="7"/>
      <c r="I255" s="25"/>
      <c r="J255" s="7"/>
      <c r="K255" s="7"/>
    </row>
    <row r="256" ht="14" customHeight="1">
      <c r="A256" t="s" s="11">
        <v>136</v>
      </c>
      <c r="B256" s="7"/>
      <c r="C256" s="128">
        <v>3.59</v>
      </c>
      <c r="D256" t="s" s="11">
        <v>125</v>
      </c>
      <c r="E256" s="128">
        <v>4.68</v>
      </c>
      <c r="F256" t="s" s="11">
        <v>81</v>
      </c>
      <c r="G256" s="7"/>
      <c r="H256" s="7"/>
      <c r="I256" s="128">
        <f>C256*E256</f>
        <v>16.8012</v>
      </c>
      <c r="J256" t="s" s="11">
        <v>16</v>
      </c>
      <c r="K256" s="7"/>
    </row>
    <row r="257" ht="14" customHeight="1">
      <c r="A257" t="s" s="11">
        <v>135</v>
      </c>
      <c r="B257" s="7"/>
      <c r="C257" s="128">
        <v>2.71</v>
      </c>
      <c r="D257" t="s" s="11">
        <v>125</v>
      </c>
      <c r="E257" s="128">
        <v>1.72</v>
      </c>
      <c r="F257" t="s" s="11">
        <v>81</v>
      </c>
      <c r="G257" s="7"/>
      <c r="H257" s="7"/>
      <c r="I257" s="128">
        <f>C257*E257</f>
        <v>4.6612</v>
      </c>
      <c r="J257" t="s" s="11">
        <v>16</v>
      </c>
      <c r="K257" s="7"/>
    </row>
    <row r="258" ht="14" customHeight="1">
      <c r="A258" t="s" s="11">
        <v>129</v>
      </c>
      <c r="B258" s="7"/>
      <c r="C258" s="128">
        <v>1.3</v>
      </c>
      <c r="D258" t="s" s="11">
        <v>125</v>
      </c>
      <c r="E258" s="128">
        <v>2.81</v>
      </c>
      <c r="F258" t="s" s="11">
        <v>81</v>
      </c>
      <c r="G258" s="128">
        <f>C258*E258</f>
        <v>3.653</v>
      </c>
      <c r="H258" s="7"/>
      <c r="I258" s="7"/>
      <c r="J258" s="7"/>
      <c r="K258" s="7"/>
    </row>
    <row r="259" ht="14" customHeight="1">
      <c r="A259" s="7"/>
      <c r="B259" s="7"/>
      <c r="C259" s="128">
        <v>1.56</v>
      </c>
      <c r="D259" t="s" s="11">
        <v>125</v>
      </c>
      <c r="E259" s="128">
        <v>1.57</v>
      </c>
      <c r="F259" t="s" s="11">
        <v>81</v>
      </c>
      <c r="G259" s="128">
        <f>C259*E259</f>
        <v>2.4492</v>
      </c>
      <c r="H259" s="7"/>
      <c r="I259" s="128">
        <f>SUM(G258:G259)</f>
        <v>6.1022</v>
      </c>
      <c r="J259" t="s" s="11">
        <v>16</v>
      </c>
      <c r="K259" s="7"/>
    </row>
    <row r="260" ht="14" customHeight="1">
      <c r="A260" t="s" s="11">
        <v>124</v>
      </c>
      <c r="B260" s="7"/>
      <c r="C260" s="128">
        <v>4.68</v>
      </c>
      <c r="D260" t="s" s="11">
        <v>125</v>
      </c>
      <c r="E260" s="128">
        <v>5.24</v>
      </c>
      <c r="F260" t="s" s="11">
        <v>81</v>
      </c>
      <c r="G260" s="128">
        <f>C260*E260</f>
        <v>24.5232</v>
      </c>
      <c r="H260" s="7"/>
      <c r="I260" s="7"/>
      <c r="J260" s="7"/>
      <c r="K260" s="7"/>
    </row>
    <row r="261" ht="14" customHeight="1">
      <c r="A261" s="7"/>
      <c r="B261" s="7"/>
      <c r="C261" s="128">
        <v>-0.68</v>
      </c>
      <c r="D261" t="s" s="11">
        <v>125</v>
      </c>
      <c r="E261" s="128">
        <v>2.28</v>
      </c>
      <c r="F261" t="s" s="11">
        <v>81</v>
      </c>
      <c r="G261" s="128">
        <f>C261*E261</f>
        <v>-1.5504</v>
      </c>
      <c r="H261" s="7"/>
      <c r="I261" s="7"/>
      <c r="J261" s="7"/>
      <c r="K261" s="7"/>
    </row>
    <row r="262" ht="14" customHeight="1">
      <c r="A262" s="7"/>
      <c r="B262" s="7"/>
      <c r="C262" s="64">
        <v>-1.56</v>
      </c>
      <c r="D262" t="s" s="11">
        <v>125</v>
      </c>
      <c r="E262" s="64">
        <v>1.24</v>
      </c>
      <c r="F262" t="s" s="11">
        <v>81</v>
      </c>
      <c r="G262" s="128">
        <f>E262*C262</f>
        <v>-1.9344</v>
      </c>
      <c r="H262" s="7"/>
      <c r="I262" s="128">
        <f>SUM(G260:G262)</f>
        <v>21.0384</v>
      </c>
      <c r="J262" t="s" s="11">
        <v>16</v>
      </c>
      <c r="K262" s="7"/>
    </row>
    <row r="263" ht="14" customHeight="1">
      <c r="A263" t="s" s="11">
        <v>128</v>
      </c>
      <c r="B263" s="7"/>
      <c r="C263" s="25">
        <v>2.28</v>
      </c>
      <c r="D263" t="s" s="11">
        <v>125</v>
      </c>
      <c r="E263" s="25">
        <v>2.4</v>
      </c>
      <c r="F263" t="s" s="11">
        <v>81</v>
      </c>
      <c r="G263" s="7"/>
      <c r="H263" s="7"/>
      <c r="I263" s="131">
        <v>5.52</v>
      </c>
      <c r="J263" t="s" s="47">
        <v>16</v>
      </c>
      <c r="K263" s="7"/>
    </row>
    <row r="264" ht="14" customHeight="1">
      <c r="A264" s="7"/>
      <c r="B264" s="7"/>
      <c r="C264" s="7"/>
      <c r="D264" s="7"/>
      <c r="E264" s="7"/>
      <c r="F264" s="7"/>
      <c r="G264" s="7"/>
      <c r="H264" s="7"/>
      <c r="I264" s="134">
        <f>SUM(I251:I263)</f>
        <v>74.97920000000001</v>
      </c>
      <c r="J264" t="s" s="150">
        <v>16</v>
      </c>
      <c r="K264" s="7"/>
    </row>
    <row r="265" ht="14" customHeight="1">
      <c r="A265" t="s" s="11">
        <v>139</v>
      </c>
      <c r="B265" s="7"/>
      <c r="C265" s="128">
        <f>I264</f>
        <v>74.97920000000001</v>
      </c>
      <c r="D265" t="s" s="11">
        <v>125</v>
      </c>
      <c r="E265" s="128">
        <v>-0.03</v>
      </c>
      <c r="F265" t="s" s="11">
        <v>81</v>
      </c>
      <c r="G265" s="7"/>
      <c r="H265" s="7"/>
      <c r="I265" s="128">
        <f>C265*E265</f>
        <v>-2.249376</v>
      </c>
      <c r="J265" t="s" s="11">
        <v>16</v>
      </c>
      <c r="K265" s="7"/>
    </row>
    <row r="266" ht="14" customHeight="1">
      <c r="A266" s="7"/>
      <c r="B266" s="7"/>
      <c r="C266" s="128">
        <f>SUM(I264:I265)</f>
        <v>72.72982399999999</v>
      </c>
      <c r="D266" t="s" s="11">
        <v>125</v>
      </c>
      <c r="E266" s="128">
        <v>0.05</v>
      </c>
      <c r="F266" t="s" s="11">
        <v>81</v>
      </c>
      <c r="G266" s="7"/>
      <c r="H266" s="7"/>
      <c r="I266" s="128">
        <f>C266*E266</f>
        <v>3.6364912</v>
      </c>
      <c r="J266" t="s" s="11">
        <v>16</v>
      </c>
      <c r="K266" s="7"/>
    </row>
    <row r="267" ht="14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ht="14" customHeight="1">
      <c r="A268" t="s" s="11">
        <v>140</v>
      </c>
      <c r="B268" s="7"/>
      <c r="C268" s="128">
        <v>1.94</v>
      </c>
      <c r="D268" t="s" s="11">
        <v>125</v>
      </c>
      <c r="E268" s="128">
        <v>2.3</v>
      </c>
      <c r="F268" t="s" s="11">
        <v>141</v>
      </c>
      <c r="G268" s="128">
        <f>C268*E268/2</f>
        <v>2.231</v>
      </c>
      <c r="H268" s="7"/>
      <c r="I268" s="7"/>
      <c r="J268" s="7"/>
      <c r="K268" s="7"/>
    </row>
    <row r="269" ht="14" customHeight="1">
      <c r="A269" t="s" s="11">
        <v>167</v>
      </c>
      <c r="B269" s="7"/>
      <c r="C269" s="128">
        <v>4.52</v>
      </c>
      <c r="D269" t="s" s="11">
        <v>125</v>
      </c>
      <c r="E269" s="128">
        <v>2.2</v>
      </c>
      <c r="F269" t="s" s="11">
        <v>141</v>
      </c>
      <c r="G269" s="128">
        <f>C269*E269/2</f>
        <v>4.972</v>
      </c>
      <c r="H269" s="128">
        <f>SUM(G268:G269)</f>
        <v>7.203</v>
      </c>
      <c r="I269" s="7"/>
      <c r="J269" s="7"/>
      <c r="K269" s="7"/>
    </row>
    <row r="270" ht="14" customHeight="1">
      <c r="A270" s="7"/>
      <c r="B270" s="7"/>
      <c r="C270" s="7"/>
      <c r="D270" s="7"/>
      <c r="E270" s="7"/>
      <c r="F270" s="7"/>
      <c r="G270" s="7"/>
      <c r="H270" s="128"/>
      <c r="I270" s="7"/>
      <c r="J270" s="7"/>
      <c r="K270" s="7"/>
    </row>
    <row r="271" ht="14.5" customHeight="1">
      <c r="A271" s="7"/>
      <c r="B271" s="7"/>
      <c r="C271" s="7"/>
      <c r="D271" s="7"/>
      <c r="E271" s="7"/>
      <c r="F271" s="7"/>
      <c r="G271" s="7"/>
      <c r="H271" s="128"/>
      <c r="I271" s="14"/>
      <c r="J271" s="14"/>
      <c r="K271" s="7"/>
    </row>
    <row r="272" ht="15" customHeight="1">
      <c r="A272" s="7"/>
      <c r="B272" s="7"/>
      <c r="C272" s="7"/>
      <c r="D272" s="7"/>
      <c r="E272" s="7"/>
      <c r="F272" s="7"/>
      <c r="G272" s="7"/>
      <c r="H272" s="117"/>
      <c r="I272" s="146">
        <f>SUM(I264:I266)</f>
        <v>76.3663152</v>
      </c>
      <c r="J272" t="s" s="147">
        <v>16</v>
      </c>
      <c r="K272" s="119"/>
    </row>
    <row r="273" ht="14.5" customHeight="1">
      <c r="A273" s="7"/>
      <c r="B273" s="7"/>
      <c r="C273" s="7"/>
      <c r="D273" s="7"/>
      <c r="E273" s="7"/>
      <c r="F273" s="7"/>
      <c r="G273" s="7"/>
      <c r="H273" s="7"/>
      <c r="I273" s="148"/>
      <c r="J273" s="149"/>
      <c r="K273" s="7"/>
    </row>
    <row r="274" ht="14" customHeight="1">
      <c r="A274" s="7"/>
      <c r="B274" s="7"/>
      <c r="C274" s="7"/>
      <c r="D274" s="7"/>
      <c r="E274" s="7"/>
      <c r="F274" s="7"/>
      <c r="G274" s="7"/>
      <c r="H274" s="7"/>
      <c r="I274" s="152"/>
      <c r="J274" s="153"/>
      <c r="K274" s="7"/>
    </row>
    <row r="275" ht="14" customHeight="1">
      <c r="A275" s="7"/>
      <c r="B275" s="7"/>
      <c r="C275" t="s" s="11">
        <v>120</v>
      </c>
      <c r="D275" s="7"/>
      <c r="E275" s="7"/>
      <c r="F275" s="7"/>
      <c r="G275" s="7"/>
      <c r="H275" s="7"/>
      <c r="I275" s="7"/>
      <c r="J275" s="7"/>
      <c r="K275" s="7"/>
    </row>
    <row r="276" ht="14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ht="14" customHeight="1">
      <c r="A277" t="s" s="11">
        <v>121</v>
      </c>
      <c r="B277" s="7"/>
      <c r="C277" t="s" s="124">
        <v>24</v>
      </c>
      <c r="D277" s="7"/>
      <c r="E277" s="7"/>
      <c r="F277" s="7"/>
      <c r="G277" s="7"/>
      <c r="H277" s="7"/>
      <c r="I277" s="7"/>
      <c r="J277" s="7"/>
      <c r="K277" s="7"/>
    </row>
    <row r="278" ht="14" customHeight="1">
      <c r="A278" t="s" s="11">
        <v>122</v>
      </c>
      <c r="B278" s="7"/>
      <c r="C278" s="137">
        <v>107</v>
      </c>
      <c r="D278" s="7"/>
      <c r="E278" s="7"/>
      <c r="F278" s="7"/>
      <c r="G278" s="7"/>
      <c r="H278" s="7"/>
      <c r="I278" s="7"/>
      <c r="J278" s="7"/>
      <c r="K278" s="7"/>
    </row>
    <row r="279" ht="14" customHeight="1">
      <c r="A279" t="s" s="11">
        <v>53</v>
      </c>
      <c r="B279" s="7"/>
      <c r="C279" t="s" s="124">
        <v>111</v>
      </c>
      <c r="D279" s="7"/>
      <c r="E279" s="7"/>
      <c r="F279" s="7"/>
      <c r="G279" s="7"/>
      <c r="H279" s="7"/>
      <c r="I279" s="7"/>
      <c r="J279" s="7"/>
      <c r="K279" s="7"/>
    </row>
    <row r="280" ht="14" customHeight="1">
      <c r="A280" s="7"/>
      <c r="B280" s="7"/>
      <c r="C280" s="135"/>
      <c r="D280" s="7"/>
      <c r="E280" s="7"/>
      <c r="F280" s="7"/>
      <c r="G280" s="7"/>
      <c r="H280" s="7"/>
      <c r="I280" s="7"/>
      <c r="J280" s="7"/>
      <c r="K280" s="7"/>
    </row>
    <row r="281" ht="14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ht="14" customHeight="1">
      <c r="A282" t="s" s="11">
        <v>124</v>
      </c>
      <c r="B282" s="7"/>
      <c r="C282" s="128">
        <v>4.7</v>
      </c>
      <c r="D282" t="s" s="11">
        <v>125</v>
      </c>
      <c r="E282" s="128">
        <v>3.69</v>
      </c>
      <c r="F282" t="s" s="11">
        <v>81</v>
      </c>
      <c r="G282" s="7"/>
      <c r="H282" s="7"/>
      <c r="I282" s="128">
        <f>E282*C282</f>
        <v>17.343</v>
      </c>
      <c r="J282" t="s" s="11">
        <v>16</v>
      </c>
      <c r="K282" s="7"/>
    </row>
    <row r="283" ht="14" customHeight="1">
      <c r="A283" s="7"/>
      <c r="B283" s="7"/>
      <c r="C283" t="s" s="11">
        <v>168</v>
      </c>
      <c r="D283" s="7"/>
      <c r="E283" s="7"/>
      <c r="F283" s="7"/>
      <c r="G283" s="7"/>
      <c r="H283" s="7"/>
      <c r="I283" s="7"/>
      <c r="J283" s="7"/>
      <c r="K283" s="7"/>
    </row>
    <row r="284" ht="14" customHeight="1">
      <c r="A284" s="7"/>
      <c r="B284" s="7"/>
      <c r="C284" t="s" s="11">
        <v>169</v>
      </c>
      <c r="D284" s="7"/>
      <c r="E284" s="7"/>
      <c r="F284" s="7"/>
      <c r="G284" s="7"/>
      <c r="H284" s="7"/>
      <c r="I284" s="7"/>
      <c r="J284" s="7"/>
      <c r="K284" s="7"/>
    </row>
    <row r="285" ht="14" customHeight="1">
      <c r="A285" t="s" s="11">
        <v>166</v>
      </c>
      <c r="B285" s="7"/>
      <c r="C285" s="128">
        <v>3.08</v>
      </c>
      <c r="D285" t="s" s="11">
        <v>125</v>
      </c>
      <c r="E285" s="128">
        <v>3.01</v>
      </c>
      <c r="F285" t="s" s="11">
        <v>81</v>
      </c>
      <c r="G285" s="128">
        <f>E285*C285</f>
        <v>9.270799999999999</v>
      </c>
      <c r="H285" s="7"/>
      <c r="I285" s="7"/>
      <c r="J285" s="7"/>
      <c r="K285" s="7"/>
    </row>
    <row r="286" ht="14" customHeight="1">
      <c r="A286" s="7"/>
      <c r="B286" s="7"/>
      <c r="C286" s="128">
        <v>0.68</v>
      </c>
      <c r="D286" t="s" s="11">
        <v>125</v>
      </c>
      <c r="E286" s="128">
        <v>0.38</v>
      </c>
      <c r="F286" t="s" s="11">
        <v>81</v>
      </c>
      <c r="G286" s="128">
        <f>E286*C286</f>
        <v>0.2584</v>
      </c>
      <c r="H286" s="7"/>
      <c r="I286" s="128">
        <f>SUM(G285:G286)</f>
        <v>9.529199999999999</v>
      </c>
      <c r="J286" t="s" s="11">
        <v>16</v>
      </c>
      <c r="K286" s="7"/>
    </row>
    <row r="287" ht="14" customHeight="1">
      <c r="A287" s="7"/>
      <c r="B287" s="7"/>
      <c r="C287" t="s" s="11">
        <v>170</v>
      </c>
      <c r="D287" s="7"/>
      <c r="E287" s="7"/>
      <c r="F287" s="7"/>
      <c r="G287" s="7"/>
      <c r="H287" s="7"/>
      <c r="I287" s="7"/>
      <c r="J287" s="7"/>
      <c r="K287" s="7"/>
    </row>
    <row r="288" ht="14" customHeight="1">
      <c r="A288" s="7"/>
      <c r="B288" s="7"/>
      <c r="C288" t="s" s="11">
        <v>171</v>
      </c>
      <c r="D288" s="7"/>
      <c r="E288" s="7"/>
      <c r="F288" s="7"/>
      <c r="G288" s="7"/>
      <c r="H288" s="7"/>
      <c r="I288" s="7"/>
      <c r="J288" s="7"/>
      <c r="K288" s="7"/>
    </row>
    <row r="289" ht="14" customHeight="1">
      <c r="A289" t="s" s="11">
        <v>129</v>
      </c>
      <c r="B289" s="7"/>
      <c r="C289" s="128">
        <v>1.3</v>
      </c>
      <c r="D289" t="s" s="11">
        <v>125</v>
      </c>
      <c r="E289" s="128">
        <v>1.24</v>
      </c>
      <c r="F289" t="s" s="11">
        <v>172</v>
      </c>
      <c r="G289" s="7"/>
      <c r="H289" s="7"/>
      <c r="I289" s="128">
        <f>E289*C289</f>
        <v>1.612</v>
      </c>
      <c r="J289" t="s" s="11">
        <v>16</v>
      </c>
      <c r="K289" s="7"/>
    </row>
    <row r="290" ht="14" customHeight="1">
      <c r="A290" s="7"/>
      <c r="B290" s="7"/>
      <c r="C290" s="7"/>
      <c r="D290" s="7"/>
      <c r="E290" t="s" s="11">
        <v>173</v>
      </c>
      <c r="F290" s="7"/>
      <c r="G290" s="7"/>
      <c r="H290" s="7"/>
      <c r="I290" s="7"/>
      <c r="J290" s="7"/>
      <c r="K290" s="7"/>
    </row>
    <row r="291" ht="14" customHeight="1">
      <c r="A291" t="s" s="11">
        <v>137</v>
      </c>
      <c r="B291" s="7"/>
      <c r="C291" t="s" s="11">
        <v>147</v>
      </c>
      <c r="D291" s="7"/>
      <c r="E291" s="7"/>
      <c r="F291" s="7"/>
      <c r="G291" s="7"/>
      <c r="H291" s="7"/>
      <c r="I291" s="128">
        <v>0.97</v>
      </c>
      <c r="J291" t="s" s="11">
        <v>16</v>
      </c>
      <c r="K291" s="7"/>
    </row>
    <row r="292" ht="14" customHeight="1">
      <c r="A292" t="s" s="11">
        <v>128</v>
      </c>
      <c r="B292" s="7"/>
      <c r="C292" s="128">
        <v>2.4</v>
      </c>
      <c r="D292" t="s" s="11">
        <v>125</v>
      </c>
      <c r="E292" s="128">
        <v>1.82</v>
      </c>
      <c r="F292" t="s" s="11">
        <v>81</v>
      </c>
      <c r="G292" s="7"/>
      <c r="H292" s="7"/>
      <c r="I292" s="128">
        <f>E292*C292</f>
        <v>4.368</v>
      </c>
      <c r="J292" t="s" s="11">
        <v>16</v>
      </c>
      <c r="K292" s="7"/>
    </row>
    <row r="293" ht="14" customHeight="1">
      <c r="A293" t="s" s="11">
        <v>135</v>
      </c>
      <c r="B293" s="7"/>
      <c r="C293" s="128">
        <v>2.43</v>
      </c>
      <c r="D293" t="s" s="11">
        <v>125</v>
      </c>
      <c r="E293" s="128">
        <v>1.72</v>
      </c>
      <c r="F293" t="s" s="11">
        <v>81</v>
      </c>
      <c r="G293" s="7"/>
      <c r="H293" s="7"/>
      <c r="I293" s="131">
        <f>E293*C293</f>
        <v>4.1796</v>
      </c>
      <c r="J293" t="s" s="47">
        <v>16</v>
      </c>
      <c r="K293" s="7"/>
    </row>
    <row r="294" ht="14" customHeight="1">
      <c r="A294" s="7"/>
      <c r="B294" s="7"/>
      <c r="C294" s="7"/>
      <c r="D294" s="7"/>
      <c r="E294" s="7"/>
      <c r="F294" s="7"/>
      <c r="G294" s="7"/>
      <c r="H294" s="7"/>
      <c r="I294" s="134">
        <f>SUM(I282:I293)</f>
        <v>38.0018</v>
      </c>
      <c r="J294" t="s" s="150">
        <v>16</v>
      </c>
      <c r="K294" s="7"/>
    </row>
    <row r="295" ht="14" customHeight="1">
      <c r="A295" s="7"/>
      <c r="B295" t="s" s="11">
        <v>139</v>
      </c>
      <c r="C295" s="128">
        <f>SUM(I294)</f>
        <v>38.0018</v>
      </c>
      <c r="D295" t="s" s="11">
        <v>125</v>
      </c>
      <c r="E295" s="128">
        <v>-0.03</v>
      </c>
      <c r="F295" t="s" s="11">
        <v>81</v>
      </c>
      <c r="G295" s="7"/>
      <c r="H295" s="7"/>
      <c r="I295" s="128">
        <f>E295*C295</f>
        <v>-1.140054</v>
      </c>
      <c r="J295" t="s" s="11">
        <v>16</v>
      </c>
      <c r="K295" s="7"/>
    </row>
    <row r="296" ht="14" customHeight="1">
      <c r="A296" s="7"/>
      <c r="B296" s="7"/>
      <c r="C296" s="128">
        <f>SUM(I294:I295)</f>
        <v>36.861746</v>
      </c>
      <c r="D296" t="s" s="11">
        <v>125</v>
      </c>
      <c r="E296" s="128">
        <v>0.05</v>
      </c>
      <c r="F296" t="s" s="11">
        <v>81</v>
      </c>
      <c r="G296" s="7"/>
      <c r="H296" s="7"/>
      <c r="I296" s="128">
        <f>E296*C296</f>
        <v>1.8430873</v>
      </c>
      <c r="J296" t="s" s="11">
        <v>16</v>
      </c>
      <c r="K296" s="7"/>
    </row>
    <row r="297" ht="14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ht="14" customHeight="1">
      <c r="A298" t="s" s="11">
        <v>140</v>
      </c>
      <c r="B298" s="7"/>
      <c r="C298" s="128">
        <v>2.3</v>
      </c>
      <c r="D298" t="s" s="11">
        <v>125</v>
      </c>
      <c r="E298" s="128">
        <v>1.6</v>
      </c>
      <c r="F298" t="s" s="11">
        <v>174</v>
      </c>
      <c r="G298" s="128">
        <f>E298*C298/2</f>
        <v>1.84</v>
      </c>
      <c r="H298" s="7"/>
      <c r="I298" s="7"/>
      <c r="J298" s="7"/>
      <c r="K298" s="7"/>
    </row>
    <row r="299" ht="14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ht="14" customHeight="1">
      <c r="A300" s="7"/>
      <c r="B300" s="7"/>
      <c r="C300" s="7"/>
      <c r="D300" s="7"/>
      <c r="E300" s="7"/>
      <c r="F300" s="7"/>
      <c r="G300" s="7"/>
      <c r="H300" s="7"/>
      <c r="I300" s="27"/>
      <c r="J300" s="27"/>
      <c r="K300" s="7"/>
    </row>
    <row r="301" ht="14" customHeight="1">
      <c r="A301" s="7"/>
      <c r="B301" s="7"/>
      <c r="C301" s="7"/>
      <c r="D301" s="7"/>
      <c r="E301" s="7"/>
      <c r="F301" s="7"/>
      <c r="G301" s="7"/>
      <c r="H301" s="28"/>
      <c r="I301" s="140">
        <f>SUM(I294:I300)</f>
        <v>38.7048333</v>
      </c>
      <c r="J301" t="s" s="141">
        <v>16</v>
      </c>
      <c r="K301" s="34"/>
    </row>
    <row r="302" ht="14" customHeight="1">
      <c r="A302" s="7"/>
      <c r="B302" s="7"/>
      <c r="C302" s="7"/>
      <c r="D302" s="7"/>
      <c r="E302" s="7"/>
      <c r="F302" s="7"/>
      <c r="G302" s="7"/>
      <c r="H302" s="7"/>
      <c r="I302" s="35"/>
      <c r="J302" s="35"/>
      <c r="K302" s="7"/>
    </row>
    <row r="303" ht="14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ht="14" customHeight="1">
      <c r="A304" s="7"/>
      <c r="B304" s="7"/>
      <c r="C304" t="s" s="11">
        <v>120</v>
      </c>
      <c r="D304" s="7"/>
      <c r="E304" s="7"/>
      <c r="F304" s="7"/>
      <c r="G304" s="7"/>
      <c r="H304" s="7"/>
      <c r="I304" s="7"/>
      <c r="J304" s="7"/>
      <c r="K304" s="7"/>
    </row>
    <row r="305" ht="14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ht="14" customHeight="1">
      <c r="A306" t="s" s="11">
        <v>121</v>
      </c>
      <c r="B306" s="7"/>
      <c r="C306" t="s" s="124">
        <f>C55</f>
        <v>144</v>
      </c>
      <c r="D306" s="7"/>
      <c r="E306" s="7"/>
      <c r="F306" s="7"/>
      <c r="G306" s="7"/>
      <c r="H306" s="7"/>
      <c r="I306" s="7"/>
      <c r="J306" s="7"/>
      <c r="K306" s="7"/>
    </row>
    <row r="307" ht="14" customHeight="1">
      <c r="A307" t="s" s="11">
        <v>122</v>
      </c>
      <c r="B307" s="7"/>
      <c r="C307" s="137">
        <v>108</v>
      </c>
      <c r="D307" s="7"/>
      <c r="E307" s="7"/>
      <c r="F307" s="7"/>
      <c r="G307" s="7"/>
      <c r="H307" s="7"/>
      <c r="I307" s="7"/>
      <c r="J307" s="7"/>
      <c r="K307" s="7"/>
    </row>
    <row r="308" ht="14" customHeight="1">
      <c r="A308" t="s" s="11">
        <v>53</v>
      </c>
      <c r="B308" s="7"/>
      <c r="C308" s="137">
        <v>5</v>
      </c>
      <c r="D308" s="7"/>
      <c r="E308" s="7"/>
      <c r="F308" s="7"/>
      <c r="G308" s="7"/>
      <c r="H308" s="7"/>
      <c r="I308" s="7"/>
      <c r="J308" s="7"/>
      <c r="K308" s="7"/>
    </row>
    <row r="309" ht="14" customHeight="1">
      <c r="A309" s="7"/>
      <c r="B309" s="7"/>
      <c r="C309" s="135"/>
      <c r="D309" s="7"/>
      <c r="E309" s="7"/>
      <c r="F309" s="7"/>
      <c r="G309" s="7"/>
      <c r="H309" s="7"/>
      <c r="I309" s="7"/>
      <c r="J309" s="7"/>
      <c r="K309" s="7"/>
    </row>
    <row r="310" ht="14" customHeight="1">
      <c r="A310" s="7"/>
      <c r="B310" s="7"/>
      <c r="C310" s="135"/>
      <c r="D310" s="7"/>
      <c r="E310" s="7"/>
      <c r="F310" s="7"/>
      <c r="G310" s="7"/>
      <c r="H310" s="7"/>
      <c r="I310" s="7"/>
      <c r="J310" s="7"/>
      <c r="K310" s="7"/>
    </row>
    <row r="311" ht="14" customHeight="1">
      <c r="A311" t="s" s="11">
        <v>123</v>
      </c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ht="14" customHeight="1">
      <c r="A312" t="s" s="11">
        <v>124</v>
      </c>
      <c r="B312" s="7"/>
      <c r="C312" s="128">
        <v>4.62</v>
      </c>
      <c r="D312" t="s" s="11">
        <v>125</v>
      </c>
      <c r="E312" s="128">
        <v>4.68</v>
      </c>
      <c r="F312" t="s" s="11">
        <v>81</v>
      </c>
      <c r="G312" s="128">
        <f>E312*C312</f>
        <v>21.6216</v>
      </c>
      <c r="H312" s="7"/>
      <c r="I312" s="7"/>
      <c r="J312" s="7"/>
      <c r="K312" s="7"/>
    </row>
    <row r="313" ht="14" customHeight="1">
      <c r="A313" s="7"/>
      <c r="B313" t="s" s="11">
        <v>140</v>
      </c>
      <c r="C313" s="128">
        <v>-0.62</v>
      </c>
      <c r="D313" t="s" s="11">
        <v>125</v>
      </c>
      <c r="E313" s="128">
        <v>2.4</v>
      </c>
      <c r="F313" t="s" s="11">
        <v>81</v>
      </c>
      <c r="G313" s="128">
        <f>E313*C313</f>
        <v>-1.488</v>
      </c>
      <c r="H313" s="7"/>
      <c r="I313" s="128">
        <f>SUM(G312:G313)</f>
        <v>20.1336</v>
      </c>
      <c r="J313" t="s" s="11">
        <v>16</v>
      </c>
      <c r="K313" s="7"/>
    </row>
    <row r="314" ht="14" customHeight="1">
      <c r="A314" s="7"/>
      <c r="B314" s="7"/>
      <c r="C314" t="s" s="11">
        <v>175</v>
      </c>
      <c r="D314" s="7"/>
      <c r="E314" s="7"/>
      <c r="F314" s="7"/>
      <c r="G314" s="7"/>
      <c r="H314" s="7"/>
      <c r="I314" s="7"/>
      <c r="J314" s="7"/>
      <c r="K314" s="7"/>
    </row>
    <row r="315" ht="14" customHeight="1">
      <c r="A315" t="s" s="11">
        <v>148</v>
      </c>
      <c r="B315" s="7"/>
      <c r="C315" s="128">
        <v>1.44</v>
      </c>
      <c r="D315" t="s" s="11">
        <v>125</v>
      </c>
      <c r="E315" s="128">
        <v>2.37</v>
      </c>
      <c r="F315" t="s" s="11">
        <v>81</v>
      </c>
      <c r="G315" s="7"/>
      <c r="H315" s="7"/>
      <c r="I315" s="128">
        <f>E315*C315</f>
        <v>3.4128</v>
      </c>
      <c r="J315" t="s" s="11">
        <v>16</v>
      </c>
      <c r="K315" s="7"/>
    </row>
    <row r="316" ht="14" customHeight="1">
      <c r="A316" t="s" s="11">
        <v>128</v>
      </c>
      <c r="B316" s="7"/>
      <c r="C316" s="128">
        <v>1.8</v>
      </c>
      <c r="D316" t="s" s="11">
        <v>125</v>
      </c>
      <c r="E316" s="128">
        <v>3.69</v>
      </c>
      <c r="F316" t="s" s="11">
        <v>81</v>
      </c>
      <c r="G316" s="7"/>
      <c r="H316" s="7"/>
      <c r="I316" s="128">
        <f>E316*C316</f>
        <v>6.642</v>
      </c>
      <c r="J316" t="s" s="11">
        <v>16</v>
      </c>
      <c r="K316" s="7"/>
    </row>
    <row r="317" ht="14" customHeight="1">
      <c r="A317" t="s" s="11">
        <v>158</v>
      </c>
      <c r="B317" s="7"/>
      <c r="C317" s="128">
        <v>2.78</v>
      </c>
      <c r="D317" t="s" s="11">
        <v>125</v>
      </c>
      <c r="E317" s="128">
        <v>3.69</v>
      </c>
      <c r="F317" t="s" s="11">
        <v>81</v>
      </c>
      <c r="G317" s="7"/>
      <c r="H317" s="7"/>
      <c r="I317" s="128">
        <f>E317*C317</f>
        <v>10.2582</v>
      </c>
      <c r="J317" t="s" s="11">
        <v>16</v>
      </c>
      <c r="K317" s="7"/>
    </row>
    <row r="318" ht="14" customHeight="1">
      <c r="A318" t="s" s="11">
        <v>154</v>
      </c>
      <c r="B318" s="7"/>
      <c r="C318" s="128">
        <v>1.38</v>
      </c>
      <c r="D318" t="s" s="11">
        <v>125</v>
      </c>
      <c r="E318" s="128">
        <v>3.12</v>
      </c>
      <c r="F318" t="s" s="11">
        <v>81</v>
      </c>
      <c r="G318" s="128">
        <f>E318*C318</f>
        <v>4.3056</v>
      </c>
      <c r="H318" s="7"/>
      <c r="I318" s="7"/>
      <c r="J318" s="7"/>
      <c r="K318" s="7"/>
    </row>
    <row r="319" ht="14" customHeight="1">
      <c r="A319" s="7"/>
      <c r="B319" s="7"/>
      <c r="C319" s="7"/>
      <c r="D319" s="7"/>
      <c r="E319" t="s" s="11">
        <v>176</v>
      </c>
      <c r="F319" s="7"/>
      <c r="G319" s="7"/>
      <c r="H319" s="7"/>
      <c r="I319" s="7"/>
      <c r="J319" s="7"/>
      <c r="K319" s="7"/>
    </row>
    <row r="320" ht="14" customHeight="1">
      <c r="A320" s="7"/>
      <c r="B320" t="s" s="11">
        <v>77</v>
      </c>
      <c r="C320" t="s" s="11">
        <v>147</v>
      </c>
      <c r="D320" s="7"/>
      <c r="E320" s="7"/>
      <c r="F320" s="7"/>
      <c r="G320" s="128">
        <v>0.8100000000000001</v>
      </c>
      <c r="H320" s="7"/>
      <c r="I320" s="7"/>
      <c r="J320" s="7"/>
      <c r="K320" s="7"/>
    </row>
    <row r="321" ht="14" customHeight="1">
      <c r="A321" s="7"/>
      <c r="B321" s="7"/>
      <c r="C321" s="128">
        <v>2.57</v>
      </c>
      <c r="D321" t="s" s="11">
        <v>125</v>
      </c>
      <c r="E321" s="128">
        <v>3.14</v>
      </c>
      <c r="F321" t="s" s="11">
        <v>81</v>
      </c>
      <c r="G321" s="128">
        <f>E321*C321</f>
        <v>8.069800000000001</v>
      </c>
      <c r="H321" s="7"/>
      <c r="I321" s="7"/>
      <c r="J321" s="7"/>
      <c r="K321" s="7"/>
    </row>
    <row r="322" ht="14" customHeight="1">
      <c r="A322" s="7"/>
      <c r="B322" s="7"/>
      <c r="C322" t="s" s="11">
        <v>177</v>
      </c>
      <c r="D322" s="7"/>
      <c r="E322" s="7"/>
      <c r="F322" s="7"/>
      <c r="G322" s="7"/>
      <c r="H322" s="7"/>
      <c r="I322" s="7"/>
      <c r="J322" s="7"/>
      <c r="K322" s="7"/>
    </row>
    <row r="323" ht="14" customHeight="1">
      <c r="A323" s="7"/>
      <c r="B323" s="7"/>
      <c r="C323" t="s" s="11">
        <v>163</v>
      </c>
      <c r="D323" s="7"/>
      <c r="E323" s="7"/>
      <c r="F323" s="7"/>
      <c r="G323" s="7"/>
      <c r="H323" s="7"/>
      <c r="I323" s="7"/>
      <c r="J323" s="7"/>
      <c r="K323" s="7"/>
    </row>
    <row r="324" ht="14" customHeight="1">
      <c r="A324" s="7"/>
      <c r="B324" s="7"/>
      <c r="C324" s="128">
        <v>-1.84</v>
      </c>
      <c r="D324" t="s" s="11">
        <v>125</v>
      </c>
      <c r="E324" s="128">
        <v>1</v>
      </c>
      <c r="F324" t="s" s="11">
        <v>81</v>
      </c>
      <c r="G324" s="128">
        <f>E324*C324</f>
        <v>-1.84</v>
      </c>
      <c r="H324" s="7"/>
      <c r="I324" s="128">
        <f>SUM(G318:G324)</f>
        <v>11.3454</v>
      </c>
      <c r="J324" t="s" s="11">
        <v>16</v>
      </c>
      <c r="K324" s="7"/>
    </row>
    <row r="325" ht="14" customHeight="1">
      <c r="A325" t="s" s="11">
        <v>132</v>
      </c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ht="14" customHeight="1">
      <c r="A326" t="s" s="11">
        <v>136</v>
      </c>
      <c r="B326" s="7"/>
      <c r="C326" s="128">
        <v>3.69</v>
      </c>
      <c r="D326" t="s" s="11">
        <v>125</v>
      </c>
      <c r="E326" s="128">
        <v>4.68</v>
      </c>
      <c r="F326" t="s" s="11">
        <v>81</v>
      </c>
      <c r="G326" s="7"/>
      <c r="H326" s="7"/>
      <c r="I326" s="128">
        <f>E326*C326</f>
        <v>17.2692</v>
      </c>
      <c r="J326" t="s" s="11">
        <v>16</v>
      </c>
      <c r="K326" s="7"/>
    </row>
    <row r="327" ht="14" customHeight="1">
      <c r="A327" t="s" s="11">
        <v>135</v>
      </c>
      <c r="B327" s="7"/>
      <c r="C327" s="128">
        <v>2.85</v>
      </c>
      <c r="D327" t="s" s="11">
        <v>125</v>
      </c>
      <c r="E327" s="128">
        <v>1.72</v>
      </c>
      <c r="F327" t="s" s="11">
        <v>81</v>
      </c>
      <c r="G327" s="7"/>
      <c r="H327" s="7"/>
      <c r="I327" s="128">
        <f>E327*C327</f>
        <v>4.902</v>
      </c>
      <c r="J327" t="s" s="11">
        <v>16</v>
      </c>
      <c r="K327" s="7"/>
    </row>
    <row r="328" ht="14" customHeight="1">
      <c r="A328" t="s" s="11">
        <v>154</v>
      </c>
      <c r="B328" s="7"/>
      <c r="C328" s="128">
        <v>1.3</v>
      </c>
      <c r="D328" t="s" s="11">
        <v>125</v>
      </c>
      <c r="E328" s="128">
        <v>1.38</v>
      </c>
      <c r="F328" t="s" s="11">
        <v>81</v>
      </c>
      <c r="G328" s="128">
        <f>E328*C328</f>
        <v>1.794</v>
      </c>
      <c r="H328" s="7"/>
      <c r="I328" s="7"/>
      <c r="J328" s="7"/>
      <c r="K328" s="7"/>
    </row>
    <row r="329" ht="14" customHeight="1">
      <c r="A329" s="7"/>
      <c r="B329" s="7"/>
      <c r="C329" s="7"/>
      <c r="D329" s="7"/>
      <c r="E329" t="s" s="11">
        <v>178</v>
      </c>
      <c r="F329" s="7"/>
      <c r="G329" s="7"/>
      <c r="H329" s="7"/>
      <c r="I329" s="7"/>
      <c r="J329" s="7"/>
      <c r="K329" s="7"/>
    </row>
    <row r="330" ht="14" customHeight="1">
      <c r="A330" s="7"/>
      <c r="B330" s="7"/>
      <c r="C330" s="128">
        <v>1.57</v>
      </c>
      <c r="D330" t="s" s="11">
        <v>125</v>
      </c>
      <c r="E330" s="128">
        <v>2.86</v>
      </c>
      <c r="F330" t="s" s="11">
        <v>81</v>
      </c>
      <c r="G330" s="128">
        <f>E330*C330</f>
        <v>4.4902</v>
      </c>
      <c r="H330" s="7"/>
      <c r="I330" s="7"/>
      <c r="J330" s="7"/>
      <c r="K330" s="7"/>
    </row>
    <row r="331" ht="14" customHeight="1">
      <c r="A331" s="7"/>
      <c r="B331" s="7"/>
      <c r="C331" s="128">
        <v>3.12</v>
      </c>
      <c r="D331" t="s" s="11">
        <v>125</v>
      </c>
      <c r="E331" s="128">
        <v>1</v>
      </c>
      <c r="F331" t="s" s="11">
        <v>81</v>
      </c>
      <c r="G331" s="128">
        <f>E331*C331</f>
        <v>3.12</v>
      </c>
      <c r="H331" s="7"/>
      <c r="I331" s="128">
        <f>SUM(G328:G331)</f>
        <v>9.404199999999999</v>
      </c>
      <c r="J331" t="s" s="11">
        <v>16</v>
      </c>
      <c r="K331" s="7"/>
    </row>
    <row r="332" ht="14" customHeight="1">
      <c r="A332" s="7"/>
      <c r="B332" s="7"/>
      <c r="C332" t="s" s="11">
        <v>179</v>
      </c>
      <c r="D332" s="7"/>
      <c r="E332" s="7"/>
      <c r="F332" s="7"/>
      <c r="G332" s="7"/>
      <c r="H332" s="7"/>
      <c r="I332" s="7"/>
      <c r="J332" s="7"/>
      <c r="K332" s="7"/>
    </row>
    <row r="333" ht="14" customHeight="1">
      <c r="A333" t="s" s="11">
        <v>149</v>
      </c>
      <c r="B333" s="7"/>
      <c r="C333" s="128">
        <v>2.28</v>
      </c>
      <c r="D333" t="s" s="11">
        <v>125</v>
      </c>
      <c r="E333" s="128">
        <v>4.52</v>
      </c>
      <c r="F333" t="s" s="11">
        <v>81</v>
      </c>
      <c r="G333" s="128">
        <f>E333*C333</f>
        <v>10.3056</v>
      </c>
      <c r="H333" s="7"/>
      <c r="I333" s="7"/>
      <c r="J333" s="7"/>
      <c r="K333" s="7"/>
    </row>
    <row r="334" ht="14" customHeight="1">
      <c r="A334" s="7"/>
      <c r="B334" s="7"/>
      <c r="C334" s="128">
        <v>1.2</v>
      </c>
      <c r="D334" t="s" s="11">
        <v>125</v>
      </c>
      <c r="E334" s="128">
        <v>0.3</v>
      </c>
      <c r="F334" t="s" s="11">
        <v>81</v>
      </c>
      <c r="G334" s="128">
        <f>E334*C334</f>
        <v>0.36</v>
      </c>
      <c r="H334" s="7"/>
      <c r="I334" s="128">
        <f>SUM(G333:G334)</f>
        <v>10.6656</v>
      </c>
      <c r="J334" t="s" s="11">
        <v>16</v>
      </c>
      <c r="K334" s="7"/>
    </row>
    <row r="335" ht="14" customHeight="1">
      <c r="A335" t="s" s="11">
        <v>152</v>
      </c>
      <c r="B335" s="7"/>
      <c r="C335" s="128">
        <v>2.3</v>
      </c>
      <c r="D335" t="s" s="11">
        <v>125</v>
      </c>
      <c r="E335" s="128">
        <v>4.52</v>
      </c>
      <c r="F335" t="s" s="11">
        <v>81</v>
      </c>
      <c r="G335" s="128">
        <f>E335*C335</f>
        <v>10.396</v>
      </c>
      <c r="H335" s="7"/>
      <c r="I335" s="136"/>
      <c r="J335" s="136"/>
      <c r="K335" s="7"/>
    </row>
    <row r="336" ht="14" customHeight="1">
      <c r="A336" s="7"/>
      <c r="B336" s="7"/>
      <c r="C336" t="s" s="11">
        <v>180</v>
      </c>
      <c r="D336" s="7"/>
      <c r="E336" s="7"/>
      <c r="F336" s="7"/>
      <c r="G336" s="7"/>
      <c r="H336" s="7"/>
      <c r="I336" s="7"/>
      <c r="J336" s="7"/>
      <c r="K336" s="7"/>
    </row>
    <row r="337" ht="14" customHeight="1">
      <c r="A337" s="7"/>
      <c r="B337" s="7"/>
      <c r="C337" s="128">
        <v>-1.3</v>
      </c>
      <c r="D337" t="s" s="11">
        <v>125</v>
      </c>
      <c r="E337" s="128">
        <v>0.3</v>
      </c>
      <c r="F337" t="s" s="11">
        <v>81</v>
      </c>
      <c r="G337" s="128">
        <f>E337*C337</f>
        <v>-0.39</v>
      </c>
      <c r="H337" s="7"/>
      <c r="I337" s="131">
        <f>SUM(G335:G337)</f>
        <v>10.006</v>
      </c>
      <c r="J337" t="s" s="47">
        <v>16</v>
      </c>
      <c r="K337" s="7"/>
    </row>
    <row r="338" ht="14" customHeight="1">
      <c r="A338" s="7"/>
      <c r="B338" s="7"/>
      <c r="C338" s="7"/>
      <c r="D338" s="7"/>
      <c r="E338" s="7"/>
      <c r="F338" s="7"/>
      <c r="G338" s="7"/>
      <c r="H338" s="7"/>
      <c r="I338" s="134">
        <f>SUM(I313:I337)</f>
        <v>104.039</v>
      </c>
      <c r="J338" t="s" s="150">
        <v>16</v>
      </c>
      <c r="K338" s="7"/>
    </row>
    <row r="339" ht="14" customHeight="1">
      <c r="A339" s="7"/>
      <c r="B339" t="s" s="11">
        <v>139</v>
      </c>
      <c r="C339" s="128">
        <f>SUM(I338)</f>
        <v>104.039</v>
      </c>
      <c r="D339" t="s" s="11">
        <v>125</v>
      </c>
      <c r="E339" s="128">
        <v>-0.03</v>
      </c>
      <c r="F339" t="s" s="11">
        <v>81</v>
      </c>
      <c r="G339" s="7"/>
      <c r="H339" s="7"/>
      <c r="I339" s="128">
        <f>E339*C339</f>
        <v>-3.12117</v>
      </c>
      <c r="J339" t="s" s="11">
        <v>16</v>
      </c>
      <c r="K339" s="7"/>
    </row>
    <row r="340" ht="14" customHeight="1">
      <c r="A340" s="7"/>
      <c r="B340" s="7"/>
      <c r="C340" s="128">
        <f>SUM(I338:I339)</f>
        <v>100.91783</v>
      </c>
      <c r="D340" t="s" s="11">
        <v>125</v>
      </c>
      <c r="E340" s="128">
        <v>0.05</v>
      </c>
      <c r="F340" t="s" s="11">
        <v>81</v>
      </c>
      <c r="G340" s="128">
        <f>E340*C340</f>
        <v>5.0458915</v>
      </c>
      <c r="H340" s="7"/>
      <c r="I340" s="7"/>
      <c r="J340" s="7"/>
      <c r="K340" s="7"/>
    </row>
    <row r="341" ht="14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ht="14" customHeight="1">
      <c r="A342" t="s" s="11">
        <v>140</v>
      </c>
      <c r="B342" s="7"/>
      <c r="C342" s="128">
        <v>2.3</v>
      </c>
      <c r="D342" t="s" s="11">
        <v>125</v>
      </c>
      <c r="E342" s="128">
        <v>0.84</v>
      </c>
      <c r="F342" t="s" s="11">
        <v>174</v>
      </c>
      <c r="G342" s="128">
        <f>E342*C342/2</f>
        <v>0.966</v>
      </c>
      <c r="H342" s="7"/>
      <c r="I342" s="7"/>
      <c r="J342" s="7"/>
      <c r="K342" s="7"/>
    </row>
    <row r="343" ht="14" customHeight="1">
      <c r="A343" s="7"/>
      <c r="B343" s="7"/>
      <c r="C343" s="7"/>
      <c r="D343" s="7"/>
      <c r="E343" t="s" s="11">
        <v>181</v>
      </c>
      <c r="F343" s="7"/>
      <c r="G343" s="7"/>
      <c r="H343" s="7"/>
      <c r="I343" s="7"/>
      <c r="J343" s="7"/>
      <c r="K343" s="7"/>
    </row>
    <row r="344" ht="14" customHeight="1">
      <c r="A344" s="7"/>
      <c r="B344" s="7"/>
      <c r="C344" s="128">
        <v>2.76</v>
      </c>
      <c r="D344" t="s" s="11">
        <v>125</v>
      </c>
      <c r="E344" s="128">
        <v>1.1</v>
      </c>
      <c r="F344" t="s" s="11">
        <v>174</v>
      </c>
      <c r="G344" s="128">
        <f>E344*C344/2</f>
        <v>1.518</v>
      </c>
      <c r="H344" s="7"/>
      <c r="I344" s="128">
        <f>SUM(G342:G344)</f>
        <v>2.484</v>
      </c>
      <c r="J344" t="s" s="11">
        <v>16</v>
      </c>
      <c r="K344" s="7"/>
    </row>
    <row r="345" ht="14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ht="14" customHeight="1">
      <c r="A346" s="7"/>
      <c r="B346" s="7"/>
      <c r="C346" s="7"/>
      <c r="D346" s="7"/>
      <c r="E346" s="7"/>
      <c r="F346" s="7"/>
      <c r="G346" s="7"/>
      <c r="H346" s="7"/>
      <c r="I346" s="27"/>
      <c r="J346" s="27"/>
      <c r="K346" s="7"/>
    </row>
    <row r="347" ht="14" customHeight="1">
      <c r="A347" s="7"/>
      <c r="B347" s="7"/>
      <c r="C347" s="7"/>
      <c r="D347" s="7"/>
      <c r="E347" s="7"/>
      <c r="F347" s="7"/>
      <c r="G347" s="7"/>
      <c r="H347" s="28"/>
      <c r="I347" s="140">
        <f>SUM(I338:I344)</f>
        <v>103.40183</v>
      </c>
      <c r="J347" t="s" s="141">
        <v>16</v>
      </c>
      <c r="K347" s="34"/>
    </row>
    <row r="348" ht="14" customHeight="1">
      <c r="A348" s="7"/>
      <c r="B348" s="7"/>
      <c r="C348" s="7"/>
      <c r="D348" s="7"/>
      <c r="E348" s="7"/>
      <c r="F348" s="7"/>
      <c r="G348" s="7"/>
      <c r="H348" s="7"/>
      <c r="I348" s="35"/>
      <c r="J348" s="35"/>
      <c r="K348" s="7"/>
    </row>
    <row r="349" ht="14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ht="14" customHeight="1">
      <c r="A350" s="7"/>
      <c r="B350" s="7"/>
      <c r="C350" t="s" s="11">
        <v>120</v>
      </c>
      <c r="D350" s="7"/>
      <c r="E350" s="7"/>
      <c r="F350" s="7"/>
      <c r="G350" s="7"/>
      <c r="H350" s="7"/>
      <c r="I350" s="7"/>
      <c r="J350" s="7"/>
      <c r="K350" s="7"/>
    </row>
    <row r="351" ht="14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ht="14" customHeight="1">
      <c r="A352" t="s" s="11">
        <v>121</v>
      </c>
      <c r="B352" s="7"/>
      <c r="C352" t="s" s="124">
        <v>24</v>
      </c>
      <c r="D352" s="7"/>
      <c r="E352" s="7"/>
      <c r="F352" s="7"/>
      <c r="G352" s="7"/>
      <c r="H352" s="7"/>
      <c r="I352" s="7"/>
      <c r="J352" s="7"/>
      <c r="K352" s="7"/>
    </row>
    <row r="353" ht="14" customHeight="1">
      <c r="A353" t="s" s="11">
        <v>122</v>
      </c>
      <c r="B353" s="7"/>
      <c r="C353" s="137">
        <v>109</v>
      </c>
      <c r="D353" s="7"/>
      <c r="E353" s="7"/>
      <c r="F353" s="7"/>
      <c r="G353" s="7"/>
      <c r="H353" s="7"/>
      <c r="I353" s="7"/>
      <c r="J353" s="7"/>
      <c r="K353" s="7"/>
    </row>
    <row r="354" ht="14" customHeight="1">
      <c r="A354" t="s" s="11">
        <v>53</v>
      </c>
      <c r="B354" s="7"/>
      <c r="C354" s="137">
        <v>2</v>
      </c>
      <c r="D354" s="7"/>
      <c r="E354" s="7"/>
      <c r="F354" s="7"/>
      <c r="G354" s="7"/>
      <c r="H354" s="7"/>
      <c r="I354" s="7"/>
      <c r="J354" s="7"/>
      <c r="K354" s="7"/>
    </row>
    <row r="355" ht="14" customHeight="1">
      <c r="A355" s="7"/>
      <c r="B355" s="7"/>
      <c r="C355" s="135"/>
      <c r="D355" s="7"/>
      <c r="E355" s="7"/>
      <c r="F355" s="7"/>
      <c r="G355" s="7"/>
      <c r="H355" s="7"/>
      <c r="I355" s="7"/>
      <c r="J355" s="7"/>
      <c r="K355" s="7"/>
    </row>
    <row r="356" ht="14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ht="14" customHeight="1">
      <c r="A357" t="s" s="11">
        <v>124</v>
      </c>
      <c r="B357" s="7"/>
      <c r="C357" s="128">
        <v>4.64</v>
      </c>
      <c r="D357" t="s" s="11">
        <v>125</v>
      </c>
      <c r="E357" s="128">
        <v>5.62</v>
      </c>
      <c r="F357" t="s" s="11">
        <v>81</v>
      </c>
      <c r="G357" s="128">
        <f>E357*C357</f>
        <v>26.0768</v>
      </c>
      <c r="H357" s="7"/>
      <c r="I357" s="7"/>
      <c r="J357" s="7"/>
      <c r="K357" s="7"/>
    </row>
    <row r="358" ht="14" customHeight="1">
      <c r="A358" s="7"/>
      <c r="B358" s="7"/>
      <c r="C358" t="s" s="11">
        <v>182</v>
      </c>
      <c r="D358" s="7"/>
      <c r="E358" s="7"/>
      <c r="F358" s="7"/>
      <c r="G358" s="7"/>
      <c r="H358" s="7"/>
      <c r="I358" s="7"/>
      <c r="J358" s="7"/>
      <c r="K358" s="7"/>
    </row>
    <row r="359" ht="14" customHeight="1">
      <c r="A359" s="7"/>
      <c r="B359" t="s" s="11">
        <v>183</v>
      </c>
      <c r="C359" t="s" s="11">
        <v>147</v>
      </c>
      <c r="D359" s="7"/>
      <c r="E359" s="7"/>
      <c r="F359" s="7"/>
      <c r="G359" s="128">
        <v>-1.13</v>
      </c>
      <c r="H359" s="7"/>
      <c r="I359" s="7"/>
      <c r="J359" s="7"/>
      <c r="K359" s="7"/>
    </row>
    <row r="360" ht="14" customHeight="1">
      <c r="A360" s="7"/>
      <c r="B360" t="s" s="11">
        <v>128</v>
      </c>
      <c r="C360" s="128">
        <v>-2.24</v>
      </c>
      <c r="D360" t="s" s="11">
        <v>125</v>
      </c>
      <c r="E360" s="128">
        <v>1.72</v>
      </c>
      <c r="F360" t="s" s="11">
        <v>81</v>
      </c>
      <c r="G360" s="128">
        <f>E360*C360</f>
        <v>-3.8528</v>
      </c>
      <c r="H360" s="7"/>
      <c r="I360" s="7"/>
      <c r="J360" s="7"/>
      <c r="K360" s="7"/>
    </row>
    <row r="361" ht="14" customHeight="1">
      <c r="A361" s="7"/>
      <c r="B361" t="s" s="11">
        <v>184</v>
      </c>
      <c r="C361" s="128">
        <v>-0.62</v>
      </c>
      <c r="D361" t="s" s="11">
        <v>125</v>
      </c>
      <c r="E361" s="128">
        <v>2.5</v>
      </c>
      <c r="F361" t="s" s="11">
        <v>81</v>
      </c>
      <c r="G361" s="128">
        <f>E361*C361</f>
        <v>-1.55</v>
      </c>
      <c r="H361" s="7"/>
      <c r="I361" s="7"/>
      <c r="J361" s="7"/>
      <c r="K361" s="7"/>
    </row>
    <row r="362" ht="14" customHeight="1">
      <c r="A362" s="7"/>
      <c r="B362" s="7"/>
      <c r="C362" t="s" s="11">
        <v>175</v>
      </c>
      <c r="D362" s="7"/>
      <c r="E362" s="7"/>
      <c r="F362" s="7"/>
      <c r="G362" s="7"/>
      <c r="H362" s="7"/>
      <c r="I362" s="7"/>
      <c r="J362" s="7"/>
      <c r="K362" s="7"/>
    </row>
    <row r="363" ht="14" customHeight="1">
      <c r="A363" s="7"/>
      <c r="B363" s="7"/>
      <c r="C363" t="s" s="11">
        <v>185</v>
      </c>
      <c r="D363" s="7"/>
      <c r="E363" s="7"/>
      <c r="F363" s="7"/>
      <c r="G363" s="7"/>
      <c r="H363" s="7"/>
      <c r="I363" s="7"/>
      <c r="J363" s="7"/>
      <c r="K363" s="7"/>
    </row>
    <row r="364" ht="14" customHeight="1">
      <c r="A364" s="7"/>
      <c r="B364" t="s" s="11">
        <v>186</v>
      </c>
      <c r="C364" s="128">
        <v>1.82</v>
      </c>
      <c r="D364" t="s" s="11">
        <v>125</v>
      </c>
      <c r="E364" s="128">
        <v>1.43</v>
      </c>
      <c r="F364" t="s" s="11">
        <v>81</v>
      </c>
      <c r="G364" s="128">
        <f>E364*C364</f>
        <v>2.6026</v>
      </c>
      <c r="H364" s="7"/>
      <c r="I364" s="128">
        <f>SUM(G357:G364)</f>
        <v>22.1466</v>
      </c>
      <c r="J364" t="s" s="11">
        <v>16</v>
      </c>
      <c r="K364" s="7"/>
    </row>
    <row r="365" ht="14" customHeight="1">
      <c r="A365" t="s" s="11">
        <v>128</v>
      </c>
      <c r="B365" s="7"/>
      <c r="C365" s="128">
        <v>2.24</v>
      </c>
      <c r="D365" t="s" s="11">
        <v>125</v>
      </c>
      <c r="E365" s="128">
        <v>1.72</v>
      </c>
      <c r="F365" t="s" s="11">
        <v>81</v>
      </c>
      <c r="G365" s="7"/>
      <c r="H365" s="7"/>
      <c r="I365" s="128">
        <f>E365*C365</f>
        <v>3.8528</v>
      </c>
      <c r="J365" t="s" s="11">
        <v>16</v>
      </c>
      <c r="K365" s="7"/>
    </row>
    <row r="366" ht="14" customHeight="1">
      <c r="A366" t="s" s="11">
        <v>135</v>
      </c>
      <c r="B366" s="7"/>
      <c r="C366" s="128">
        <v>1.72</v>
      </c>
      <c r="D366" t="s" s="11">
        <v>125</v>
      </c>
      <c r="E366" s="128">
        <v>2.85</v>
      </c>
      <c r="F366" t="s" s="11">
        <v>81</v>
      </c>
      <c r="G366" s="7"/>
      <c r="H366" s="7"/>
      <c r="I366" s="128">
        <f>E366*C366</f>
        <v>4.902</v>
      </c>
      <c r="J366" t="s" s="11">
        <v>16</v>
      </c>
      <c r="K366" s="7"/>
    </row>
    <row r="367" ht="14" customHeight="1">
      <c r="A367" t="s" s="11">
        <v>187</v>
      </c>
      <c r="B367" s="7"/>
      <c r="C367" s="128">
        <v>4.96</v>
      </c>
      <c r="D367" t="s" s="11">
        <v>125</v>
      </c>
      <c r="E367" s="128">
        <v>1.14</v>
      </c>
      <c r="F367" t="s" s="11">
        <v>81</v>
      </c>
      <c r="G367" s="128">
        <f>E367*C367</f>
        <v>5.6544</v>
      </c>
      <c r="H367" s="7"/>
      <c r="I367" s="7"/>
      <c r="J367" s="7"/>
      <c r="K367" s="7"/>
    </row>
    <row r="368" ht="14" customHeight="1">
      <c r="A368" s="7"/>
      <c r="B368" s="7"/>
      <c r="C368" t="s" s="11">
        <v>188</v>
      </c>
      <c r="D368" s="7"/>
      <c r="E368" s="7"/>
      <c r="F368" s="7"/>
      <c r="G368" s="7"/>
      <c r="H368" s="7"/>
      <c r="I368" s="7"/>
      <c r="J368" s="7"/>
      <c r="K368" s="7"/>
    </row>
    <row r="369" ht="14" customHeight="1">
      <c r="A369" s="7"/>
      <c r="B369" t="s" s="11">
        <v>183</v>
      </c>
      <c r="C369" t="s" s="11">
        <v>147</v>
      </c>
      <c r="D369" s="7"/>
      <c r="E369" s="7"/>
      <c r="F369" s="7"/>
      <c r="G369" s="128">
        <v>-1.04</v>
      </c>
      <c r="H369" s="7"/>
      <c r="I369" s="128">
        <f>SUM(G367:G369)</f>
        <v>4.6144</v>
      </c>
      <c r="J369" t="s" s="11">
        <v>16</v>
      </c>
      <c r="K369" s="7"/>
    </row>
    <row r="370" ht="14" customHeight="1">
      <c r="A370" t="s" s="11">
        <v>166</v>
      </c>
      <c r="B370" s="7"/>
      <c r="C370" s="128">
        <v>3.04</v>
      </c>
      <c r="D370" t="s" s="11">
        <v>125</v>
      </c>
      <c r="E370" s="128">
        <v>4.38</v>
      </c>
      <c r="F370" t="s" s="11">
        <v>81</v>
      </c>
      <c r="G370" s="7"/>
      <c r="H370" s="7"/>
      <c r="I370" s="131">
        <f>E370*C370</f>
        <v>13.3152</v>
      </c>
      <c r="J370" t="s" s="47">
        <v>16</v>
      </c>
      <c r="K370" s="7"/>
    </row>
    <row r="371" ht="14" customHeight="1">
      <c r="A371" s="7"/>
      <c r="B371" s="7"/>
      <c r="C371" s="7"/>
      <c r="D371" s="7"/>
      <c r="E371" t="s" s="11">
        <v>189</v>
      </c>
      <c r="F371" s="7"/>
      <c r="G371" s="7"/>
      <c r="H371" s="7"/>
      <c r="I371" s="134"/>
      <c r="J371" s="35"/>
      <c r="K371" s="7"/>
    </row>
    <row r="372" ht="14" customHeight="1">
      <c r="A372" s="7"/>
      <c r="B372" s="7"/>
      <c r="C372" s="7"/>
      <c r="D372" s="7"/>
      <c r="E372" s="7"/>
      <c r="F372" s="7"/>
      <c r="G372" s="7"/>
      <c r="H372" s="7"/>
      <c r="I372" s="128">
        <f>SUM(I364:I370)</f>
        <v>48.831</v>
      </c>
      <c r="J372" t="s" s="11">
        <v>16</v>
      </c>
      <c r="K372" s="7"/>
    </row>
    <row r="373" ht="14" customHeight="1">
      <c r="A373" s="7"/>
      <c r="B373" t="s" s="11">
        <v>139</v>
      </c>
      <c r="C373" s="128">
        <f>SUM(I372)</f>
        <v>48.831</v>
      </c>
      <c r="D373" t="s" s="11">
        <v>125</v>
      </c>
      <c r="E373" s="128">
        <v>-0.03</v>
      </c>
      <c r="F373" t="s" s="11">
        <v>81</v>
      </c>
      <c r="G373" s="7"/>
      <c r="H373" s="7"/>
      <c r="I373" s="128">
        <f>E373*C373</f>
        <v>-1.46493</v>
      </c>
      <c r="J373" t="s" s="11">
        <v>16</v>
      </c>
      <c r="K373" s="7"/>
    </row>
    <row r="374" ht="14" customHeight="1">
      <c r="A374" s="7"/>
      <c r="B374" s="7"/>
      <c r="C374" s="128">
        <f>SUM(I372:I373)</f>
        <v>47.36607</v>
      </c>
      <c r="D374" t="s" s="11">
        <v>125</v>
      </c>
      <c r="E374" s="128">
        <v>0.05</v>
      </c>
      <c r="F374" t="s" s="11">
        <v>81</v>
      </c>
      <c r="G374" s="7"/>
      <c r="H374" s="7"/>
      <c r="I374" s="128">
        <f>E374*C374</f>
        <v>2.3683035</v>
      </c>
      <c r="J374" t="s" s="11">
        <v>16</v>
      </c>
      <c r="K374" s="7"/>
    </row>
    <row r="375" ht="14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ht="14" customHeight="1">
      <c r="A376" t="s" s="11">
        <v>140</v>
      </c>
      <c r="B376" s="7"/>
      <c r="C376" s="128">
        <v>9.6</v>
      </c>
      <c r="D376" t="s" s="11">
        <v>125</v>
      </c>
      <c r="E376" s="128">
        <v>1.1</v>
      </c>
      <c r="F376" t="s" s="11">
        <v>174</v>
      </c>
      <c r="G376" s="128">
        <f>E376*C376/2</f>
        <v>5.28</v>
      </c>
      <c r="H376" s="7"/>
      <c r="I376" s="7"/>
      <c r="J376" s="7"/>
      <c r="K376" s="7"/>
    </row>
    <row r="377" ht="14" customHeight="1">
      <c r="A377" s="7"/>
      <c r="B377" s="7"/>
      <c r="C377" s="128">
        <v>2.3</v>
      </c>
      <c r="D377" t="s" s="11">
        <v>125</v>
      </c>
      <c r="E377" s="128">
        <v>0.84</v>
      </c>
      <c r="F377" t="s" s="11">
        <v>190</v>
      </c>
      <c r="G377" s="128">
        <f>E377*C377/2</f>
        <v>0.966</v>
      </c>
      <c r="H377" s="25">
        <f>SUM(G376:G377)</f>
        <v>6.246</v>
      </c>
      <c r="I377" s="7"/>
      <c r="J377" s="7"/>
      <c r="K377" s="7"/>
    </row>
    <row r="378" ht="14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ht="14" customHeight="1">
      <c r="A379" s="7"/>
      <c r="B379" s="7"/>
      <c r="C379" s="7"/>
      <c r="D379" s="7"/>
      <c r="E379" s="7"/>
      <c r="F379" s="7"/>
      <c r="G379" s="7"/>
      <c r="H379" s="7"/>
      <c r="I379" s="27"/>
      <c r="J379" s="27"/>
      <c r="K379" s="7"/>
    </row>
    <row r="380" ht="14" customHeight="1">
      <c r="A380" s="7"/>
      <c r="B380" s="7"/>
      <c r="C380" s="7"/>
      <c r="D380" s="7"/>
      <c r="E380" s="7"/>
      <c r="F380" s="7"/>
      <c r="G380" s="7"/>
      <c r="H380" s="28"/>
      <c r="I380" s="140">
        <f>SUM(I372:I379)</f>
        <v>49.7343735</v>
      </c>
      <c r="J380" t="s" s="141">
        <v>16</v>
      </c>
      <c r="K380" s="34"/>
    </row>
    <row r="381" ht="14" customHeight="1">
      <c r="A381" s="7"/>
      <c r="B381" s="7"/>
      <c r="C381" s="7"/>
      <c r="D381" s="7"/>
      <c r="E381" s="7"/>
      <c r="F381" s="7"/>
      <c r="G381" s="7"/>
      <c r="H381" s="7"/>
      <c r="I381" s="35"/>
      <c r="J381" s="35"/>
      <c r="K381" s="7"/>
    </row>
    <row r="382" ht="14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ht="14" customHeight="1">
      <c r="A383" s="7"/>
      <c r="B383" s="7"/>
      <c r="C383" t="s" s="11">
        <v>120</v>
      </c>
      <c r="D383" s="7"/>
      <c r="E383" s="7"/>
      <c r="F383" s="7"/>
      <c r="G383" s="7"/>
      <c r="H383" s="7"/>
      <c r="I383" s="7"/>
      <c r="J383" s="7"/>
      <c r="K383" s="7"/>
    </row>
    <row r="384" ht="14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ht="14" customHeight="1">
      <c r="A385" t="s" s="11">
        <v>121</v>
      </c>
      <c r="B385" s="7"/>
      <c r="C385" t="s" s="124">
        <f>C55</f>
        <v>144</v>
      </c>
      <c r="D385" s="7"/>
      <c r="E385" s="7"/>
      <c r="F385" s="7"/>
      <c r="G385" s="7"/>
      <c r="H385" s="7"/>
      <c r="I385" s="7"/>
      <c r="J385" s="7"/>
      <c r="K385" s="7"/>
    </row>
    <row r="386" ht="14" customHeight="1">
      <c r="A386" t="s" s="11">
        <v>122</v>
      </c>
      <c r="B386" s="7"/>
      <c r="C386" s="137">
        <v>110</v>
      </c>
      <c r="D386" s="7"/>
      <c r="E386" s="7"/>
      <c r="F386" s="7"/>
      <c r="G386" s="7"/>
      <c r="H386" s="7"/>
      <c r="I386" s="7"/>
      <c r="J386" s="7"/>
      <c r="K386" s="7"/>
    </row>
    <row r="387" ht="14" customHeight="1">
      <c r="A387" t="s" s="11">
        <v>53</v>
      </c>
      <c r="B387" s="7"/>
      <c r="C387" s="137">
        <v>3</v>
      </c>
      <c r="D387" s="7"/>
      <c r="E387" s="7"/>
      <c r="F387" s="7"/>
      <c r="G387" s="7"/>
      <c r="H387" s="7"/>
      <c r="I387" s="7"/>
      <c r="J387" s="7"/>
      <c r="K387" s="7"/>
    </row>
    <row r="388" ht="14" customHeight="1">
      <c r="A388" s="7"/>
      <c r="B388" s="7"/>
      <c r="C388" s="135"/>
      <c r="D388" s="7"/>
      <c r="E388" s="7"/>
      <c r="F388" s="7"/>
      <c r="G388" s="7"/>
      <c r="H388" s="7"/>
      <c r="I388" s="7"/>
      <c r="J388" s="7"/>
      <c r="K388" s="7"/>
    </row>
    <row r="389" ht="14" customHeight="1">
      <c r="A389" s="7"/>
      <c r="B389" s="7"/>
      <c r="C389" s="135"/>
      <c r="D389" s="7"/>
      <c r="E389" s="7"/>
      <c r="F389" s="7"/>
      <c r="G389" s="7"/>
      <c r="H389" s="7"/>
      <c r="I389" s="7"/>
      <c r="J389" s="7"/>
      <c r="K389" s="7"/>
    </row>
    <row r="390" ht="14" customHeight="1">
      <c r="A390" t="s" s="11">
        <v>123</v>
      </c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ht="14" customHeight="1">
      <c r="A391" t="s" s="11">
        <v>129</v>
      </c>
      <c r="B391" s="7"/>
      <c r="C391" s="128">
        <v>1.3</v>
      </c>
      <c r="D391" t="s" s="11">
        <v>125</v>
      </c>
      <c r="E391" s="128">
        <v>2</v>
      </c>
      <c r="F391" t="s" s="11">
        <v>81</v>
      </c>
      <c r="G391" s="128">
        <f>E391*C391</f>
        <v>2.6</v>
      </c>
      <c r="H391" s="7"/>
      <c r="I391" s="7"/>
      <c r="J391" s="7"/>
      <c r="K391" s="7"/>
    </row>
    <row r="392" ht="14" customHeight="1">
      <c r="A392" t="s" s="11">
        <v>137</v>
      </c>
      <c r="B392" s="7"/>
      <c r="C392" s="128">
        <v>1.84</v>
      </c>
      <c r="D392" t="s" s="11">
        <v>125</v>
      </c>
      <c r="E392" s="128">
        <v>1</v>
      </c>
      <c r="F392" t="s" s="11">
        <v>81</v>
      </c>
      <c r="G392" s="7"/>
      <c r="H392" s="7"/>
      <c r="I392" s="128">
        <f>E392*C392</f>
        <v>1.84</v>
      </c>
      <c r="J392" t="s" s="11">
        <v>16</v>
      </c>
      <c r="K392" s="7"/>
    </row>
    <row r="393" ht="14" customHeight="1">
      <c r="A393" t="s" s="11">
        <v>191</v>
      </c>
      <c r="B393" s="7"/>
      <c r="C393" s="128">
        <v>1.44</v>
      </c>
      <c r="D393" t="s" s="11">
        <v>125</v>
      </c>
      <c r="E393" s="128">
        <v>2</v>
      </c>
      <c r="F393" t="s" s="11">
        <v>81</v>
      </c>
      <c r="G393" s="7"/>
      <c r="H393" s="7"/>
      <c r="I393" s="128">
        <f>E393*C393</f>
        <v>2.88</v>
      </c>
      <c r="J393" t="s" s="11">
        <v>16</v>
      </c>
      <c r="K393" s="7"/>
    </row>
    <row r="394" ht="14" customHeight="1">
      <c r="A394" t="s" s="11">
        <v>192</v>
      </c>
      <c r="B394" s="7"/>
      <c r="C394" s="128">
        <v>4.68</v>
      </c>
      <c r="D394" t="s" s="11">
        <v>125</v>
      </c>
      <c r="E394" s="128">
        <v>3.52</v>
      </c>
      <c r="F394" t="s" s="11">
        <v>81</v>
      </c>
      <c r="G394" s="7"/>
      <c r="H394" s="7"/>
      <c r="I394" s="128">
        <f>E394*C394</f>
        <v>16.4736</v>
      </c>
      <c r="J394" t="s" s="11">
        <v>16</v>
      </c>
      <c r="K394" s="7"/>
    </row>
    <row r="395" ht="14" customHeight="1">
      <c r="A395" t="s" s="11">
        <v>132</v>
      </c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ht="14" customHeight="1">
      <c r="A396" t="s" s="11">
        <v>128</v>
      </c>
      <c r="B396" s="7"/>
      <c r="C396" s="128">
        <v>2.28</v>
      </c>
      <c r="D396" t="s" s="11">
        <v>125</v>
      </c>
      <c r="E396" s="128">
        <v>2.4</v>
      </c>
      <c r="F396" t="s" s="11">
        <v>81</v>
      </c>
      <c r="G396" s="7"/>
      <c r="H396" s="7"/>
      <c r="I396" s="128">
        <f>E396*C396</f>
        <v>5.472</v>
      </c>
      <c r="J396" t="s" s="11">
        <v>16</v>
      </c>
      <c r="K396" s="7"/>
    </row>
    <row r="397" ht="14" customHeight="1">
      <c r="A397" t="s" s="11">
        <v>124</v>
      </c>
      <c r="B397" s="7"/>
      <c r="C397" s="128">
        <v>4.68</v>
      </c>
      <c r="D397" t="s" s="11">
        <v>125</v>
      </c>
      <c r="E397" s="128">
        <v>5</v>
      </c>
      <c r="F397" t="s" s="11">
        <v>81</v>
      </c>
      <c r="G397" s="128">
        <f>E397*C397</f>
        <v>23.4</v>
      </c>
      <c r="H397" s="7"/>
      <c r="I397" s="7"/>
      <c r="J397" s="7"/>
      <c r="K397" s="7"/>
    </row>
    <row r="398" ht="14" customHeight="1">
      <c r="A398" s="7"/>
      <c r="B398" t="s" s="11">
        <v>128</v>
      </c>
      <c r="C398" s="128">
        <v>-2.28</v>
      </c>
      <c r="D398" t="s" s="11">
        <v>125</v>
      </c>
      <c r="E398" s="128">
        <v>0.68</v>
      </c>
      <c r="F398" t="s" s="11">
        <v>81</v>
      </c>
      <c r="G398" s="128">
        <f>E398*C398</f>
        <v>-1.5504</v>
      </c>
      <c r="H398" s="7"/>
      <c r="I398" s="7"/>
      <c r="J398" s="7"/>
      <c r="K398" s="7"/>
    </row>
    <row r="399" ht="14" customHeight="1">
      <c r="A399" s="7"/>
      <c r="B399" s="7"/>
      <c r="C399" s="128">
        <v>-1</v>
      </c>
      <c r="D399" t="s" s="11">
        <v>125</v>
      </c>
      <c r="E399" s="128">
        <v>1.56</v>
      </c>
      <c r="F399" t="s" s="11">
        <v>81</v>
      </c>
      <c r="G399" s="128">
        <f>E399*C399</f>
        <v>-1.56</v>
      </c>
      <c r="H399" s="7"/>
      <c r="I399" s="128">
        <f>SUM(G397:G399)</f>
        <v>20.2896</v>
      </c>
      <c r="J399" t="s" s="11">
        <v>16</v>
      </c>
      <c r="K399" s="7"/>
    </row>
    <row r="400" ht="14" customHeight="1">
      <c r="A400" t="s" s="11">
        <v>135</v>
      </c>
      <c r="B400" s="7"/>
      <c r="C400" s="128">
        <v>2.85</v>
      </c>
      <c r="D400" t="s" s="11">
        <v>125</v>
      </c>
      <c r="E400" s="128">
        <v>1.72</v>
      </c>
      <c r="F400" t="s" s="11">
        <v>81</v>
      </c>
      <c r="G400" s="7"/>
      <c r="H400" s="7"/>
      <c r="I400" s="128">
        <f>E400*C400</f>
        <v>4.902</v>
      </c>
      <c r="J400" t="s" s="11">
        <v>16</v>
      </c>
      <c r="K400" s="7"/>
    </row>
    <row r="401" ht="14" customHeight="1">
      <c r="A401" t="s" s="11">
        <v>136</v>
      </c>
      <c r="B401" s="7"/>
      <c r="C401" s="128">
        <v>3.69</v>
      </c>
      <c r="D401" t="s" s="11">
        <v>125</v>
      </c>
      <c r="E401" s="128">
        <v>4.68</v>
      </c>
      <c r="F401" t="s" s="11">
        <v>81</v>
      </c>
      <c r="G401" s="7"/>
      <c r="H401" s="7"/>
      <c r="I401" s="128">
        <f>E401*C401</f>
        <v>17.2692</v>
      </c>
      <c r="J401" t="s" s="11">
        <v>16</v>
      </c>
      <c r="K401" s="7"/>
    </row>
    <row r="402" ht="14" customHeight="1">
      <c r="A402" t="s" s="11">
        <v>129</v>
      </c>
      <c r="B402" s="7"/>
      <c r="C402" s="128">
        <v>1.38</v>
      </c>
      <c r="D402" t="s" s="11">
        <v>125</v>
      </c>
      <c r="E402" s="128">
        <v>1.3</v>
      </c>
      <c r="F402" t="s" s="11">
        <v>81</v>
      </c>
      <c r="G402" s="128">
        <f>E402*C402</f>
        <v>1.794</v>
      </c>
      <c r="H402" s="7"/>
      <c r="I402" s="7"/>
      <c r="J402" s="7"/>
      <c r="K402" s="7"/>
    </row>
    <row r="403" ht="14" customHeight="1">
      <c r="A403" s="7"/>
      <c r="B403" s="7"/>
      <c r="C403" t="s" s="11">
        <v>178</v>
      </c>
      <c r="D403" s="7"/>
      <c r="E403" s="7"/>
      <c r="F403" s="7"/>
      <c r="G403" s="7"/>
      <c r="H403" s="7"/>
      <c r="I403" s="7"/>
      <c r="J403" s="7"/>
      <c r="K403" s="7"/>
    </row>
    <row r="404" ht="14" customHeight="1">
      <c r="A404" s="7"/>
      <c r="B404" s="7"/>
      <c r="C404" s="128">
        <v>1.57</v>
      </c>
      <c r="D404" t="s" s="11">
        <v>125</v>
      </c>
      <c r="E404" s="128">
        <v>2.86</v>
      </c>
      <c r="F404" t="s" s="11">
        <v>81</v>
      </c>
      <c r="G404" s="128">
        <f>E404*C404</f>
        <v>4.4902</v>
      </c>
      <c r="H404" s="7"/>
      <c r="I404" s="131">
        <f>SUM(G402:G404)</f>
        <v>6.2842</v>
      </c>
      <c r="J404" t="s" s="47">
        <v>16</v>
      </c>
      <c r="K404" s="7"/>
    </row>
    <row r="405" ht="14" customHeight="1">
      <c r="A405" s="7"/>
      <c r="B405" s="7"/>
      <c r="C405" s="7"/>
      <c r="D405" s="7"/>
      <c r="E405" s="7"/>
      <c r="F405" s="7"/>
      <c r="G405" s="7"/>
      <c r="H405" s="7"/>
      <c r="I405" s="134">
        <f>SUM(I392:I404)</f>
        <v>75.4106</v>
      </c>
      <c r="J405" t="s" s="150">
        <v>16</v>
      </c>
      <c r="K405" s="7"/>
    </row>
    <row r="406" ht="14" customHeight="1">
      <c r="A406" s="7"/>
      <c r="B406" t="s" s="11">
        <v>139</v>
      </c>
      <c r="C406" s="128">
        <f>SUM(I405)</f>
        <v>75.4106</v>
      </c>
      <c r="D406" t="s" s="11">
        <v>125</v>
      </c>
      <c r="E406" s="64">
        <v>-0.03</v>
      </c>
      <c r="F406" t="s" s="11">
        <v>81</v>
      </c>
      <c r="G406" s="7"/>
      <c r="H406" s="7"/>
      <c r="I406" s="25">
        <f>E406*C406</f>
        <v>-2.262318</v>
      </c>
      <c r="J406" t="s" s="11">
        <v>16</v>
      </c>
      <c r="K406" s="7"/>
    </row>
    <row r="407" ht="14" customHeight="1">
      <c r="A407" s="7"/>
      <c r="B407" s="7"/>
      <c r="C407" s="128">
        <f>SUM(I405:I406)</f>
        <v>73.14828199999999</v>
      </c>
      <c r="D407" t="s" s="11">
        <v>125</v>
      </c>
      <c r="E407" s="128">
        <v>0.05</v>
      </c>
      <c r="F407" t="s" s="11">
        <v>81</v>
      </c>
      <c r="G407" s="7"/>
      <c r="H407" s="7"/>
      <c r="I407" s="128">
        <f>E407*C407</f>
        <v>3.6574141</v>
      </c>
      <c r="J407" t="s" s="11">
        <v>16</v>
      </c>
      <c r="K407" s="7"/>
    </row>
    <row r="408" ht="14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ht="14" customHeight="1">
      <c r="A409" t="s" s="11">
        <v>143</v>
      </c>
      <c r="B409" s="7"/>
      <c r="C409" s="128">
        <v>4.96</v>
      </c>
      <c r="D409" t="s" s="11">
        <v>125</v>
      </c>
      <c r="E409" s="128">
        <v>1</v>
      </c>
      <c r="F409" t="s" s="11">
        <v>174</v>
      </c>
      <c r="G409" s="128">
        <f>E409*C409/2</f>
        <v>2.48</v>
      </c>
      <c r="H409" s="7"/>
      <c r="I409" s="7"/>
      <c r="J409" s="7"/>
      <c r="K409" s="7"/>
    </row>
    <row r="410" ht="14" customHeight="1">
      <c r="A410" s="7"/>
      <c r="B410" s="7"/>
      <c r="C410" t="s" s="11">
        <v>193</v>
      </c>
      <c r="D410" s="7"/>
      <c r="E410" s="7"/>
      <c r="F410" s="7"/>
      <c r="G410" s="7"/>
      <c r="H410" s="7"/>
      <c r="I410" s="7"/>
      <c r="J410" s="7"/>
      <c r="K410" s="7"/>
    </row>
    <row r="411" ht="14" customHeight="1">
      <c r="A411" t="s" s="11">
        <v>167</v>
      </c>
      <c r="B411" s="7"/>
      <c r="C411" s="7"/>
      <c r="D411" s="7"/>
      <c r="E411" s="7"/>
      <c r="F411" t="s" s="11">
        <v>174</v>
      </c>
      <c r="G411" s="128">
        <v>1.15</v>
      </c>
      <c r="H411" s="7"/>
      <c r="I411" s="7"/>
      <c r="J411" s="7"/>
      <c r="K411" s="7"/>
    </row>
    <row r="412" ht="14" customHeight="1">
      <c r="A412" t="s" s="11">
        <v>140</v>
      </c>
      <c r="B412" s="7"/>
      <c r="C412" s="128">
        <v>2.3</v>
      </c>
      <c r="D412" t="s" s="11">
        <v>125</v>
      </c>
      <c r="E412" s="128">
        <v>0.84</v>
      </c>
      <c r="F412" t="s" s="11">
        <v>190</v>
      </c>
      <c r="G412" s="128">
        <f>E412*C412/2</f>
        <v>0.966</v>
      </c>
      <c r="H412" s="7"/>
      <c r="I412" s="7"/>
      <c r="J412" s="7"/>
      <c r="K412" s="7"/>
    </row>
    <row r="413" ht="14" customHeight="1">
      <c r="A413" s="7"/>
      <c r="B413" s="7"/>
      <c r="C413" s="7"/>
      <c r="D413" s="7"/>
      <c r="E413" t="s" s="11">
        <v>181</v>
      </c>
      <c r="F413" s="7"/>
      <c r="G413" s="7"/>
      <c r="H413" s="7"/>
      <c r="I413" s="7"/>
      <c r="J413" s="7"/>
      <c r="K413" s="7"/>
    </row>
    <row r="414" ht="14" customHeight="1">
      <c r="A414" s="7"/>
      <c r="B414" s="7"/>
      <c r="C414" s="128">
        <v>2.54</v>
      </c>
      <c r="D414" t="s" s="11">
        <v>125</v>
      </c>
      <c r="E414" s="128">
        <v>1.1</v>
      </c>
      <c r="F414" t="s" s="11">
        <v>190</v>
      </c>
      <c r="G414" s="128">
        <f>E414*C414/2</f>
        <v>1.397</v>
      </c>
      <c r="H414" s="25">
        <f>SUM(G409:G414)</f>
        <v>5.993</v>
      </c>
      <c r="I414" s="7"/>
      <c r="J414" s="7"/>
      <c r="K414" s="7"/>
    </row>
    <row r="415" ht="14" customHeight="1">
      <c r="A415" s="7"/>
      <c r="B415" s="7"/>
      <c r="C415" t="s" s="11">
        <v>194</v>
      </c>
      <c r="D415" s="7"/>
      <c r="E415" s="7"/>
      <c r="F415" s="7"/>
      <c r="G415" s="7"/>
      <c r="H415" s="7"/>
      <c r="I415" s="7"/>
      <c r="J415" s="7"/>
      <c r="K415" s="7"/>
    </row>
    <row r="416" ht="14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ht="14.5" customHeight="1">
      <c r="A417" s="7"/>
      <c r="B417" s="7"/>
      <c r="C417" s="7"/>
      <c r="D417" s="7"/>
      <c r="E417" s="7"/>
      <c r="F417" s="7"/>
      <c r="G417" s="7"/>
      <c r="H417" s="7"/>
      <c r="I417" s="14"/>
      <c r="J417" s="14"/>
      <c r="K417" s="7"/>
    </row>
    <row r="418" ht="15" customHeight="1">
      <c r="A418" s="7"/>
      <c r="B418" s="7"/>
      <c r="C418" s="7"/>
      <c r="D418" s="7"/>
      <c r="E418" s="7"/>
      <c r="F418" s="7"/>
      <c r="G418" s="7"/>
      <c r="H418" s="117"/>
      <c r="I418" s="146">
        <f>SUM(I405:I415)</f>
        <v>76.80569610000001</v>
      </c>
      <c r="J418" t="s" s="147">
        <v>16</v>
      </c>
      <c r="K418" s="119"/>
    </row>
    <row r="419" ht="14.5" customHeight="1">
      <c r="A419" s="7"/>
      <c r="B419" s="7"/>
      <c r="C419" s="7"/>
      <c r="D419" s="7"/>
      <c r="E419" s="7"/>
      <c r="F419" s="7"/>
      <c r="G419" s="7"/>
      <c r="H419" s="7"/>
      <c r="I419" s="148"/>
      <c r="J419" s="149"/>
      <c r="K419" s="7"/>
    </row>
    <row r="420" ht="14" customHeight="1">
      <c r="A420" s="7"/>
      <c r="B420" s="7"/>
      <c r="C420" s="7"/>
      <c r="D420" s="7"/>
      <c r="E420" s="7"/>
      <c r="F420" s="7"/>
      <c r="G420" s="7"/>
      <c r="H420" s="7"/>
      <c r="I420" s="152"/>
      <c r="J420" s="153"/>
      <c r="K420" s="7"/>
    </row>
    <row r="421" ht="14" customHeight="1">
      <c r="A421" s="7"/>
      <c r="B421" s="7"/>
      <c r="C421" t="s" s="11">
        <v>120</v>
      </c>
      <c r="D421" s="7"/>
      <c r="E421" s="7"/>
      <c r="F421" s="7"/>
      <c r="G421" s="7"/>
      <c r="H421" s="7"/>
      <c r="I421" s="7"/>
      <c r="J421" s="7"/>
      <c r="K421" s="7"/>
    </row>
    <row r="422" ht="14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ht="14" customHeight="1">
      <c r="A423" t="s" s="11">
        <v>121</v>
      </c>
      <c r="B423" s="7"/>
      <c r="C423" t="s" s="124">
        <f>C55</f>
        <v>144</v>
      </c>
      <c r="D423" s="7"/>
      <c r="E423" s="7"/>
      <c r="F423" s="7"/>
      <c r="G423" s="7"/>
      <c r="H423" s="7"/>
      <c r="I423" s="7"/>
      <c r="J423" s="7"/>
      <c r="K423" s="7"/>
    </row>
    <row r="424" ht="14" customHeight="1">
      <c r="A424" t="s" s="11">
        <v>122</v>
      </c>
      <c r="B424" s="7"/>
      <c r="C424" s="137">
        <v>111</v>
      </c>
      <c r="D424" s="7"/>
      <c r="E424" s="7"/>
      <c r="F424" s="7"/>
      <c r="G424" s="7"/>
      <c r="H424" s="7"/>
      <c r="I424" s="7"/>
      <c r="J424" s="7"/>
      <c r="K424" s="7"/>
    </row>
    <row r="425" ht="14" customHeight="1">
      <c r="A425" t="s" s="11">
        <v>53</v>
      </c>
      <c r="B425" s="7"/>
      <c r="C425" s="137">
        <v>2</v>
      </c>
      <c r="D425" s="7"/>
      <c r="E425" s="7"/>
      <c r="F425" s="7"/>
      <c r="G425" s="7"/>
      <c r="H425" s="7"/>
      <c r="I425" s="7"/>
      <c r="J425" s="7"/>
      <c r="K425" s="7"/>
    </row>
    <row r="426" ht="14" customHeight="1">
      <c r="A426" s="7"/>
      <c r="B426" s="7"/>
      <c r="C426" s="135"/>
      <c r="D426" s="7"/>
      <c r="E426" s="7"/>
      <c r="F426" s="7"/>
      <c r="G426" s="7"/>
      <c r="H426" s="7"/>
      <c r="I426" s="7"/>
      <c r="J426" s="7"/>
      <c r="K426" s="7"/>
    </row>
    <row r="427" ht="14" customHeight="1">
      <c r="A427" s="7"/>
      <c r="B427" s="7"/>
      <c r="C427" s="135"/>
      <c r="D427" s="7"/>
      <c r="E427" s="7"/>
      <c r="F427" s="7"/>
      <c r="G427" s="7"/>
      <c r="H427" s="7"/>
      <c r="I427" s="7"/>
      <c r="J427" s="7"/>
      <c r="K427" s="7"/>
    </row>
    <row r="428" ht="14" customHeight="1">
      <c r="A428" t="s" s="11">
        <v>123</v>
      </c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ht="14" customHeight="1">
      <c r="A429" t="s" s="11">
        <v>154</v>
      </c>
      <c r="B429" s="7"/>
      <c r="C429" s="128">
        <v>2.84</v>
      </c>
      <c r="D429" t="s" s="11">
        <v>125</v>
      </c>
      <c r="E429" s="128">
        <v>1.3</v>
      </c>
      <c r="F429" t="s" s="11">
        <v>81</v>
      </c>
      <c r="G429" s="7"/>
      <c r="H429" s="7"/>
      <c r="I429" s="128">
        <f>E429*C429</f>
        <v>3.692</v>
      </c>
      <c r="J429" t="s" s="11">
        <v>16</v>
      </c>
      <c r="K429" s="7"/>
    </row>
    <row r="430" ht="14" customHeight="1">
      <c r="A430" s="7"/>
      <c r="B430" s="7"/>
      <c r="C430" t="s" s="11">
        <v>195</v>
      </c>
      <c r="D430" s="7"/>
      <c r="E430" s="151"/>
      <c r="F430" s="7"/>
      <c r="G430" s="7"/>
      <c r="H430" s="7"/>
      <c r="I430" s="7"/>
      <c r="J430" s="7"/>
      <c r="K430" s="7"/>
    </row>
    <row r="431" ht="14" customHeight="1">
      <c r="A431" t="s" s="11">
        <v>132</v>
      </c>
      <c r="B431" s="7"/>
      <c r="C431" s="7"/>
      <c r="D431" s="7"/>
      <c r="E431" s="151"/>
      <c r="F431" s="7"/>
      <c r="G431" s="7"/>
      <c r="H431" s="7"/>
      <c r="I431" s="7"/>
      <c r="J431" s="7"/>
      <c r="K431" s="7"/>
    </row>
    <row r="432" ht="14" customHeight="1">
      <c r="A432" t="s" s="11">
        <v>124</v>
      </c>
      <c r="B432" s="7"/>
      <c r="C432" s="128">
        <v>4.68</v>
      </c>
      <c r="D432" t="s" s="11">
        <v>125</v>
      </c>
      <c r="E432" s="128">
        <v>5</v>
      </c>
      <c r="F432" t="s" s="11">
        <v>81</v>
      </c>
      <c r="G432" s="128">
        <f>E432*C432</f>
        <v>23.4</v>
      </c>
      <c r="H432" s="7"/>
      <c r="I432" s="7"/>
      <c r="J432" s="7"/>
      <c r="K432" s="7"/>
    </row>
    <row r="433" ht="14" customHeight="1">
      <c r="A433" s="7"/>
      <c r="B433" t="s" s="11">
        <v>128</v>
      </c>
      <c r="C433" s="128">
        <v>-0.68</v>
      </c>
      <c r="D433" t="s" s="11">
        <v>125</v>
      </c>
      <c r="E433" s="128">
        <v>2.28</v>
      </c>
      <c r="F433" t="s" s="11">
        <v>81</v>
      </c>
      <c r="G433" s="128">
        <f>E433*C433</f>
        <v>-1.5504</v>
      </c>
      <c r="H433" s="7"/>
      <c r="I433" s="7"/>
      <c r="J433" s="7"/>
      <c r="K433" s="7"/>
    </row>
    <row r="434" ht="14" customHeight="1">
      <c r="A434" s="7"/>
      <c r="B434" s="7"/>
      <c r="C434" t="s" s="11">
        <v>196</v>
      </c>
      <c r="D434" s="7"/>
      <c r="E434" s="7"/>
      <c r="F434" s="7"/>
      <c r="G434" s="7"/>
      <c r="H434" s="7"/>
      <c r="I434" s="7"/>
      <c r="J434" s="7"/>
      <c r="K434" s="7"/>
    </row>
    <row r="435" ht="14" customHeight="1">
      <c r="A435" s="7"/>
      <c r="B435" s="7"/>
      <c r="C435" s="128">
        <v>-1.24</v>
      </c>
      <c r="D435" t="s" s="11">
        <v>125</v>
      </c>
      <c r="E435" s="128">
        <v>1.56</v>
      </c>
      <c r="F435" t="s" s="11">
        <v>81</v>
      </c>
      <c r="G435" s="128">
        <f>E435*C435</f>
        <v>-1.9344</v>
      </c>
      <c r="H435" s="7"/>
      <c r="I435" s="128">
        <f>SUM(G432:G435)</f>
        <v>19.9152</v>
      </c>
      <c r="J435" t="s" s="11">
        <v>16</v>
      </c>
      <c r="K435" s="7"/>
    </row>
    <row r="436" ht="14" customHeight="1">
      <c r="A436" s="7"/>
      <c r="B436" s="7"/>
      <c r="C436" t="s" s="11">
        <v>197</v>
      </c>
      <c r="D436" s="7"/>
      <c r="E436" s="7"/>
      <c r="F436" s="7"/>
      <c r="G436" s="7"/>
      <c r="H436" s="7"/>
      <c r="I436" s="7"/>
      <c r="J436" s="7"/>
      <c r="K436" s="7"/>
    </row>
    <row r="437" ht="14" customHeight="1">
      <c r="A437" t="s" s="11">
        <v>128</v>
      </c>
      <c r="B437" s="7"/>
      <c r="C437" s="128">
        <v>2.28</v>
      </c>
      <c r="D437" t="s" s="11">
        <v>125</v>
      </c>
      <c r="E437" s="128">
        <v>2.4</v>
      </c>
      <c r="F437" t="s" s="11">
        <v>81</v>
      </c>
      <c r="G437" s="7"/>
      <c r="H437" s="7"/>
      <c r="I437" s="128">
        <f>E437*C437</f>
        <v>5.472</v>
      </c>
      <c r="J437" t="s" s="11">
        <v>16</v>
      </c>
      <c r="K437" s="7"/>
    </row>
    <row r="438" ht="14" customHeight="1">
      <c r="A438" t="s" s="11">
        <v>135</v>
      </c>
      <c r="B438" s="7"/>
      <c r="C438" s="128">
        <v>2.71</v>
      </c>
      <c r="D438" t="s" s="11">
        <v>125</v>
      </c>
      <c r="E438" s="128">
        <v>1.72</v>
      </c>
      <c r="F438" t="s" s="11">
        <v>81</v>
      </c>
      <c r="G438" s="7"/>
      <c r="H438" s="7"/>
      <c r="I438" s="128">
        <f>E438*C438</f>
        <v>4.6612</v>
      </c>
      <c r="J438" t="s" s="11">
        <v>16</v>
      </c>
      <c r="K438" s="7"/>
    </row>
    <row r="439" ht="14" customHeight="1">
      <c r="A439" t="s" s="11">
        <v>129</v>
      </c>
      <c r="B439" s="7"/>
      <c r="C439" s="128">
        <v>1.3</v>
      </c>
      <c r="D439" t="s" s="11">
        <v>125</v>
      </c>
      <c r="E439" s="128">
        <v>2.81</v>
      </c>
      <c r="F439" t="s" s="11">
        <v>81</v>
      </c>
      <c r="G439" s="128">
        <f>E439*C439</f>
        <v>3.653</v>
      </c>
      <c r="H439" s="7"/>
      <c r="I439" s="7"/>
      <c r="J439" s="7"/>
      <c r="K439" s="7"/>
    </row>
    <row r="440" ht="14" customHeight="1">
      <c r="A440" s="7"/>
      <c r="B440" s="7"/>
      <c r="C440" s="7"/>
      <c r="D440" s="7"/>
      <c r="E440" t="s" s="11">
        <v>198</v>
      </c>
      <c r="F440" s="7"/>
      <c r="G440" s="7"/>
      <c r="H440" s="7"/>
      <c r="I440" s="7"/>
      <c r="J440" s="7"/>
      <c r="K440" s="7"/>
    </row>
    <row r="441" ht="14" customHeight="1">
      <c r="A441" s="7"/>
      <c r="B441" s="7"/>
      <c r="C441" s="128">
        <v>1.57</v>
      </c>
      <c r="D441" t="s" s="11">
        <v>125</v>
      </c>
      <c r="E441" s="128">
        <v>1.56</v>
      </c>
      <c r="F441" t="s" s="11">
        <v>81</v>
      </c>
      <c r="G441" s="128">
        <f>E441*C441</f>
        <v>2.4492</v>
      </c>
      <c r="H441" s="7"/>
      <c r="I441" s="128">
        <f>SUM(G439:G441)</f>
        <v>6.1022</v>
      </c>
      <c r="J441" t="s" s="11">
        <v>16</v>
      </c>
      <c r="K441" s="7"/>
    </row>
    <row r="442" ht="14" customHeight="1">
      <c r="A442" t="s" s="11">
        <v>166</v>
      </c>
      <c r="B442" s="7"/>
      <c r="C442" s="128">
        <v>3.83</v>
      </c>
      <c r="D442" t="s" s="11">
        <v>125</v>
      </c>
      <c r="E442" s="128">
        <v>4.68</v>
      </c>
      <c r="F442" t="s" s="11">
        <v>81</v>
      </c>
      <c r="G442" s="7"/>
      <c r="H442" s="7"/>
      <c r="I442" s="131">
        <f>E442*C442</f>
        <v>17.9244</v>
      </c>
      <c r="J442" t="s" s="47">
        <v>16</v>
      </c>
      <c r="K442" s="7"/>
    </row>
    <row r="443" ht="14" customHeight="1">
      <c r="A443" s="7"/>
      <c r="B443" s="7"/>
      <c r="C443" s="7"/>
      <c r="D443" s="7"/>
      <c r="E443" s="7"/>
      <c r="F443" s="7"/>
      <c r="G443" s="7"/>
      <c r="H443" s="7"/>
      <c r="I443" s="134">
        <f>SUM(I429:I442)</f>
        <v>57.767</v>
      </c>
      <c r="J443" t="s" s="150">
        <v>16</v>
      </c>
      <c r="K443" s="7"/>
    </row>
    <row r="444" ht="14" customHeight="1">
      <c r="A444" s="7"/>
      <c r="B444" t="s" s="11">
        <v>139</v>
      </c>
      <c r="C444" s="128">
        <f>SUM(I443)</f>
        <v>57.767</v>
      </c>
      <c r="D444" t="s" s="11">
        <v>125</v>
      </c>
      <c r="E444" s="128">
        <v>-0.03</v>
      </c>
      <c r="F444" t="s" s="11">
        <v>81</v>
      </c>
      <c r="G444" s="7"/>
      <c r="H444" s="7"/>
      <c r="I444" s="128">
        <f>E444*C444</f>
        <v>-1.73301</v>
      </c>
      <c r="J444" t="s" s="11">
        <v>16</v>
      </c>
      <c r="K444" s="7"/>
    </row>
    <row r="445" ht="14" customHeight="1">
      <c r="A445" s="7"/>
      <c r="B445" s="7"/>
      <c r="C445" s="128">
        <f>SUM(I443:I444)</f>
        <v>56.03399</v>
      </c>
      <c r="D445" t="s" s="11">
        <v>125</v>
      </c>
      <c r="E445" s="128">
        <v>0.05</v>
      </c>
      <c r="F445" t="s" s="11">
        <v>81</v>
      </c>
      <c r="G445" s="128">
        <f>E445*C445</f>
        <v>2.8016995</v>
      </c>
      <c r="H445" s="7"/>
      <c r="I445" s="7"/>
      <c r="J445" s="7"/>
      <c r="K445" s="7"/>
    </row>
    <row r="446" ht="14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ht="14" customHeight="1">
      <c r="A447" t="s" s="11">
        <v>140</v>
      </c>
      <c r="B447" s="7"/>
      <c r="C447" s="128">
        <v>2.49</v>
      </c>
      <c r="D447" t="s" s="11">
        <v>125</v>
      </c>
      <c r="E447" s="128">
        <v>1.94</v>
      </c>
      <c r="F447" t="s" s="11">
        <v>190</v>
      </c>
      <c r="G447" s="7"/>
      <c r="H447" s="7"/>
      <c r="I447" s="128">
        <f>E447*C447/2</f>
        <v>2.4153</v>
      </c>
      <c r="J447" t="s" s="11">
        <v>16</v>
      </c>
      <c r="K447" s="7"/>
    </row>
    <row r="448" ht="14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ht="14.5" customHeight="1">
      <c r="A449" s="7"/>
      <c r="B449" s="7"/>
      <c r="C449" s="7"/>
      <c r="D449" s="7"/>
      <c r="E449" s="7"/>
      <c r="F449" s="7"/>
      <c r="G449" s="7"/>
      <c r="H449" s="7"/>
      <c r="I449" s="14"/>
      <c r="J449" s="14"/>
      <c r="K449" s="7"/>
    </row>
    <row r="450" ht="15" customHeight="1">
      <c r="A450" s="7"/>
      <c r="B450" s="7"/>
      <c r="C450" s="7"/>
      <c r="D450" s="7"/>
      <c r="E450" s="151"/>
      <c r="F450" s="7"/>
      <c r="G450" s="7"/>
      <c r="H450" s="117"/>
      <c r="I450" s="146">
        <f>SUM(I443:I449)</f>
        <v>58.44929</v>
      </c>
      <c r="J450" t="s" s="147">
        <v>16</v>
      </c>
      <c r="K450" s="119"/>
    </row>
    <row r="451" ht="14.5" customHeight="1">
      <c r="A451" s="7"/>
      <c r="B451" s="7"/>
      <c r="C451" s="7"/>
      <c r="D451" s="7"/>
      <c r="E451" s="151"/>
      <c r="F451" s="7"/>
      <c r="G451" s="7"/>
      <c r="H451" s="7"/>
      <c r="I451" s="148"/>
      <c r="J451" s="149"/>
      <c r="K451" s="7"/>
    </row>
    <row r="452" ht="14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ht="14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ht="14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ht="14" customHeight="1">
      <c r="A455" s="7"/>
      <c r="B455" s="7"/>
      <c r="C455" t="s" s="11">
        <v>120</v>
      </c>
      <c r="D455" s="7"/>
      <c r="E455" s="7"/>
      <c r="F455" s="7"/>
      <c r="G455" s="7"/>
      <c r="H455" s="7"/>
      <c r="I455" s="7"/>
      <c r="J455" s="7"/>
      <c r="K455" s="7"/>
    </row>
    <row r="456" ht="14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ht="14" customHeight="1">
      <c r="A457" t="s" s="11">
        <v>121</v>
      </c>
      <c r="B457" s="7"/>
      <c r="C457" t="s" s="11">
        <v>199</v>
      </c>
      <c r="D457" s="7"/>
      <c r="E457" s="7"/>
      <c r="F457" s="7"/>
      <c r="G457" s="7"/>
      <c r="H457" s="7"/>
      <c r="I457" s="7"/>
      <c r="J457" s="7"/>
      <c r="K457" s="7"/>
    </row>
    <row r="458" ht="14" customHeight="1">
      <c r="A458" t="s" s="11">
        <v>122</v>
      </c>
      <c r="B458" s="7"/>
      <c r="C458" s="136">
        <v>112</v>
      </c>
      <c r="D458" s="7"/>
      <c r="E458" s="7"/>
      <c r="F458" s="7"/>
      <c r="G458" s="7"/>
      <c r="H458" s="7"/>
      <c r="I458" s="7"/>
      <c r="J458" s="7"/>
      <c r="K458" s="7"/>
    </row>
    <row r="459" ht="14" customHeight="1">
      <c r="A459" t="s" s="11">
        <v>53</v>
      </c>
      <c r="B459" s="7"/>
      <c r="C459" s="136">
        <v>3</v>
      </c>
      <c r="D459" s="7"/>
      <c r="E459" s="7"/>
      <c r="F459" s="7"/>
      <c r="G459" s="7"/>
      <c r="H459" s="7"/>
      <c r="I459" s="7"/>
      <c r="J459" s="7"/>
      <c r="K459" s="7"/>
    </row>
    <row r="460" ht="14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ht="14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ht="14" customHeight="1">
      <c r="A462" t="s" s="11">
        <v>123</v>
      </c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ht="14" customHeight="1">
      <c r="A463" t="s" s="11">
        <v>137</v>
      </c>
      <c r="B463" s="7"/>
      <c r="C463" s="128">
        <v>1.84</v>
      </c>
      <c r="D463" t="s" s="11">
        <v>125</v>
      </c>
      <c r="E463" s="128">
        <v>1</v>
      </c>
      <c r="F463" t="s" s="11">
        <v>81</v>
      </c>
      <c r="G463" s="7"/>
      <c r="H463" s="7"/>
      <c r="I463" s="128">
        <f>E463*C463</f>
        <v>1.84</v>
      </c>
      <c r="J463" t="s" s="11">
        <v>16</v>
      </c>
      <c r="K463" s="7"/>
    </row>
    <row r="464" ht="14" customHeight="1">
      <c r="A464" t="s" s="11">
        <v>129</v>
      </c>
      <c r="B464" s="7"/>
      <c r="C464" s="128">
        <v>1.1</v>
      </c>
      <c r="D464" t="s" s="11">
        <v>125</v>
      </c>
      <c r="E464" s="128">
        <v>2</v>
      </c>
      <c r="F464" t="s" s="11">
        <v>81</v>
      </c>
      <c r="G464" s="7"/>
      <c r="H464" s="7"/>
      <c r="I464" s="128">
        <f>E464*C464</f>
        <v>2.2</v>
      </c>
      <c r="J464" t="s" s="11">
        <v>16</v>
      </c>
      <c r="K464" s="7"/>
    </row>
    <row r="465" ht="14" customHeight="1">
      <c r="A465" t="s" s="11">
        <v>135</v>
      </c>
      <c r="B465" s="7"/>
      <c r="C465" s="128">
        <v>1.64</v>
      </c>
      <c r="D465" t="s" s="11">
        <v>125</v>
      </c>
      <c r="E465" s="128">
        <v>2</v>
      </c>
      <c r="F465" t="s" s="11">
        <v>81</v>
      </c>
      <c r="G465" s="7"/>
      <c r="H465" s="7"/>
      <c r="I465" s="128">
        <f>E465*C465</f>
        <v>3.28</v>
      </c>
      <c r="J465" t="s" s="11">
        <v>16</v>
      </c>
      <c r="K465" s="7"/>
    </row>
    <row r="466" ht="14" customHeight="1">
      <c r="A466" t="s" s="11">
        <v>136</v>
      </c>
      <c r="B466" s="7"/>
      <c r="C466" s="128">
        <v>4.68</v>
      </c>
      <c r="D466" t="s" s="11">
        <v>125</v>
      </c>
      <c r="E466" s="128">
        <v>2.83</v>
      </c>
      <c r="F466" t="s" s="11">
        <v>81</v>
      </c>
      <c r="G466" s="7"/>
      <c r="H466" s="7"/>
      <c r="I466" s="128">
        <f>E466*C466</f>
        <v>13.2444</v>
      </c>
      <c r="J466" t="s" s="11">
        <v>16</v>
      </c>
      <c r="K466" s="7"/>
    </row>
    <row r="467" ht="14" customHeight="1">
      <c r="A467" t="s" s="11">
        <v>132</v>
      </c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ht="14" customHeight="1">
      <c r="A468" t="s" s="11">
        <v>129</v>
      </c>
      <c r="B468" s="7"/>
      <c r="C468" s="128">
        <v>1.3</v>
      </c>
      <c r="D468" t="s" s="11">
        <v>125</v>
      </c>
      <c r="E468" s="128">
        <v>2.81</v>
      </c>
      <c r="F468" t="s" s="11">
        <v>81</v>
      </c>
      <c r="G468" s="128">
        <f>E468*C468</f>
        <v>3.653</v>
      </c>
      <c r="H468" s="7"/>
      <c r="I468" s="7"/>
      <c r="J468" s="7"/>
      <c r="K468" s="7"/>
    </row>
    <row r="469" ht="14" customHeight="1">
      <c r="A469" s="7"/>
      <c r="B469" s="7"/>
      <c r="C469" s="7"/>
      <c r="D469" s="7"/>
      <c r="E469" t="s" s="11">
        <v>200</v>
      </c>
      <c r="F469" s="7"/>
      <c r="G469" s="7"/>
      <c r="H469" s="7"/>
      <c r="I469" s="7"/>
      <c r="J469" s="7"/>
      <c r="K469" s="7"/>
    </row>
    <row r="470" ht="14" customHeight="1">
      <c r="A470" s="7"/>
      <c r="B470" s="7"/>
      <c r="C470" s="128">
        <v>1.56</v>
      </c>
      <c r="D470" t="s" s="11">
        <v>125</v>
      </c>
      <c r="E470" s="128">
        <v>1.57</v>
      </c>
      <c r="F470" t="s" s="11">
        <v>81</v>
      </c>
      <c r="G470" s="128">
        <f>E470*C470</f>
        <v>2.4492</v>
      </c>
      <c r="H470" s="7"/>
      <c r="I470" s="128">
        <f>SUM(G468:G470)</f>
        <v>6.1022</v>
      </c>
      <c r="J470" t="s" s="11">
        <v>16</v>
      </c>
      <c r="K470" s="7"/>
    </row>
    <row r="471" ht="14" customHeight="1">
      <c r="A471" t="s" s="11">
        <v>131</v>
      </c>
      <c r="B471" s="7"/>
      <c r="C471" s="128">
        <v>1.61</v>
      </c>
      <c r="D471" t="s" s="11">
        <v>125</v>
      </c>
      <c r="E471" s="128">
        <v>1.72</v>
      </c>
      <c r="F471" t="s" s="11">
        <v>81</v>
      </c>
      <c r="G471" s="7"/>
      <c r="H471" s="7"/>
      <c r="I471" s="128">
        <f>E471*C471</f>
        <v>2.7692</v>
      </c>
      <c r="J471" t="s" s="11">
        <v>16</v>
      </c>
      <c r="K471" s="7"/>
    </row>
    <row r="472" ht="14" customHeight="1">
      <c r="A472" t="s" s="11">
        <v>128</v>
      </c>
      <c r="B472" s="7"/>
      <c r="C472" s="128">
        <v>4.93</v>
      </c>
      <c r="D472" t="s" s="11">
        <v>125</v>
      </c>
      <c r="E472" s="128">
        <v>1.8</v>
      </c>
      <c r="F472" t="s" s="11">
        <v>81</v>
      </c>
      <c r="G472" s="7"/>
      <c r="H472" s="7"/>
      <c r="I472" s="128">
        <f>E472*C472</f>
        <v>8.874000000000001</v>
      </c>
      <c r="J472" t="s" s="11">
        <v>16</v>
      </c>
      <c r="K472" s="7"/>
    </row>
    <row r="473" ht="14" customHeight="1">
      <c r="A473" t="s" s="11">
        <v>192</v>
      </c>
      <c r="B473" s="7"/>
      <c r="C473" s="128">
        <v>3.83</v>
      </c>
      <c r="D473" t="s" s="11">
        <v>125</v>
      </c>
      <c r="E473" s="128">
        <v>2.78</v>
      </c>
      <c r="F473" t="s" s="11">
        <v>81</v>
      </c>
      <c r="G473" s="7"/>
      <c r="H473" s="7"/>
      <c r="I473" s="128">
        <f>E473*C473</f>
        <v>10.6474</v>
      </c>
      <c r="J473" t="s" s="11">
        <v>16</v>
      </c>
      <c r="K473" s="7"/>
    </row>
    <row r="474" ht="14" customHeight="1">
      <c r="A474" t="s" s="11">
        <v>124</v>
      </c>
      <c r="B474" s="7"/>
      <c r="C474" s="128">
        <v>5.62</v>
      </c>
      <c r="D474" t="s" s="11">
        <v>125</v>
      </c>
      <c r="E474" s="128">
        <v>4.68</v>
      </c>
      <c r="F474" t="s" s="11">
        <v>81</v>
      </c>
      <c r="G474" s="128">
        <f>E474*C474</f>
        <v>26.3016</v>
      </c>
      <c r="H474" s="7"/>
      <c r="I474" s="7"/>
      <c r="J474" s="7"/>
      <c r="K474" s="7"/>
    </row>
    <row r="475" ht="14" customHeight="1">
      <c r="A475" s="7"/>
      <c r="B475" t="s" s="11">
        <v>184</v>
      </c>
      <c r="C475" s="128">
        <v>-0.62</v>
      </c>
      <c r="D475" t="s" s="11">
        <v>125</v>
      </c>
      <c r="E475" s="128">
        <v>2.4</v>
      </c>
      <c r="F475" t="s" s="11">
        <v>81</v>
      </c>
      <c r="G475" s="128">
        <f>E475*C475</f>
        <v>-1.488</v>
      </c>
      <c r="H475" s="7"/>
      <c r="I475" s="7"/>
      <c r="J475" s="7"/>
      <c r="K475" s="7"/>
    </row>
    <row r="476" ht="14" customHeight="1">
      <c r="A476" s="7"/>
      <c r="B476" s="7"/>
      <c r="C476" t="s" s="11">
        <v>175</v>
      </c>
      <c r="D476" s="7"/>
      <c r="E476" s="7"/>
      <c r="F476" s="7"/>
      <c r="G476" s="7"/>
      <c r="H476" s="7"/>
      <c r="I476" s="7"/>
      <c r="J476" s="7"/>
      <c r="K476" s="7"/>
    </row>
    <row r="477" ht="14" customHeight="1">
      <c r="A477" s="7"/>
      <c r="B477" s="7"/>
      <c r="C477" t="s" s="11">
        <v>201</v>
      </c>
      <c r="D477" s="7"/>
      <c r="E477" s="7"/>
      <c r="F477" s="7"/>
      <c r="G477" s="7"/>
      <c r="H477" s="7"/>
      <c r="I477" s="7"/>
      <c r="J477" s="7"/>
      <c r="K477" s="7"/>
    </row>
    <row r="478" ht="14" customHeight="1">
      <c r="A478" s="7"/>
      <c r="B478" t="s" s="11">
        <v>183</v>
      </c>
      <c r="C478" s="128">
        <v>-1.24</v>
      </c>
      <c r="D478" t="s" s="11">
        <v>125</v>
      </c>
      <c r="E478" s="128">
        <v>1.56</v>
      </c>
      <c r="F478" t="s" s="11">
        <v>81</v>
      </c>
      <c r="G478" s="128">
        <f>E478*C478</f>
        <v>-1.9344</v>
      </c>
      <c r="H478" s="7"/>
      <c r="I478" s="128">
        <f>SUM(G474:G478)</f>
        <v>22.8792</v>
      </c>
      <c r="J478" t="s" s="11">
        <v>16</v>
      </c>
      <c r="K478" s="7"/>
    </row>
    <row r="479" ht="14" customHeight="1">
      <c r="A479" s="7"/>
      <c r="B479" s="7"/>
      <c r="C479" t="s" s="11">
        <v>197</v>
      </c>
      <c r="D479" s="7"/>
      <c r="E479" s="7"/>
      <c r="F479" s="7"/>
      <c r="G479" s="7"/>
      <c r="H479" s="7"/>
      <c r="I479" s="131"/>
      <c r="J479" s="27"/>
      <c r="K479" s="7"/>
    </row>
    <row r="480" ht="14" customHeight="1">
      <c r="A480" s="7"/>
      <c r="B480" s="7"/>
      <c r="C480" s="7"/>
      <c r="D480" s="7"/>
      <c r="E480" s="7"/>
      <c r="F480" s="7"/>
      <c r="G480" s="7"/>
      <c r="H480" s="7"/>
      <c r="I480" s="134">
        <f>SUM(I463:I478)</f>
        <v>71.8364</v>
      </c>
      <c r="J480" t="s" s="150">
        <v>16</v>
      </c>
      <c r="K480" s="7"/>
    </row>
    <row r="481" ht="14" customHeight="1">
      <c r="A481" s="7"/>
      <c r="B481" t="s" s="11">
        <v>139</v>
      </c>
      <c r="C481" s="128">
        <f>SUM(I480)</f>
        <v>71.8364</v>
      </c>
      <c r="D481" t="s" s="11">
        <v>125</v>
      </c>
      <c r="E481" s="128">
        <v>-0.03</v>
      </c>
      <c r="F481" t="s" s="11">
        <v>81</v>
      </c>
      <c r="G481" s="7"/>
      <c r="H481" s="7"/>
      <c r="I481" s="128">
        <f>E481*C481</f>
        <v>-2.155092</v>
      </c>
      <c r="J481" t="s" s="11">
        <v>16</v>
      </c>
      <c r="K481" s="7"/>
    </row>
    <row r="482" ht="14" customHeight="1">
      <c r="A482" s="7"/>
      <c r="B482" s="7"/>
      <c r="C482" s="128">
        <f>SUM(I480:I481)</f>
        <v>69.681308</v>
      </c>
      <c r="D482" t="s" s="11">
        <v>125</v>
      </c>
      <c r="E482" s="128">
        <v>0.05</v>
      </c>
      <c r="F482" t="s" s="11">
        <v>81</v>
      </c>
      <c r="G482" s="128">
        <f>E482*C482</f>
        <v>3.4840654</v>
      </c>
      <c r="H482" s="7"/>
      <c r="I482" s="7"/>
      <c r="J482" s="7"/>
      <c r="K482" s="7"/>
    </row>
    <row r="483" ht="14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ht="14" customHeight="1">
      <c r="A484" t="s" s="11">
        <v>140</v>
      </c>
      <c r="B484" s="7"/>
      <c r="C484" s="128">
        <v>2.86</v>
      </c>
      <c r="D484" t="s" s="11">
        <v>125</v>
      </c>
      <c r="E484" s="128">
        <v>1.1</v>
      </c>
      <c r="F484" t="s" s="11">
        <v>190</v>
      </c>
      <c r="G484" s="128">
        <f>E484*C484/2</f>
        <v>1.573</v>
      </c>
      <c r="H484" s="7"/>
      <c r="I484" s="7"/>
      <c r="J484" s="7"/>
      <c r="K484" s="7"/>
    </row>
    <row r="485" ht="14" customHeight="1">
      <c r="A485" s="7"/>
      <c r="B485" s="7"/>
      <c r="C485" s="128">
        <v>2.3</v>
      </c>
      <c r="D485" t="s" s="11">
        <v>125</v>
      </c>
      <c r="E485" s="128">
        <v>0.84</v>
      </c>
      <c r="F485" t="s" s="11">
        <v>190</v>
      </c>
      <c r="G485" s="128">
        <f>E485*C485/2</f>
        <v>0.966</v>
      </c>
      <c r="H485" s="7"/>
      <c r="I485" s="128">
        <f>SUM(G484:G485)</f>
        <v>2.539</v>
      </c>
      <c r="J485" t="s" s="11">
        <v>16</v>
      </c>
      <c r="K485" s="7"/>
    </row>
    <row r="486" ht="14" customHeight="1">
      <c r="A486" s="7"/>
      <c r="B486" s="7"/>
      <c r="C486" s="7"/>
      <c r="D486" s="7"/>
      <c r="E486" t="s" s="11">
        <v>202</v>
      </c>
      <c r="F486" s="7"/>
      <c r="G486" s="7"/>
      <c r="H486" s="7"/>
      <c r="I486" s="7"/>
      <c r="J486" s="7"/>
      <c r="K486" s="7"/>
    </row>
    <row r="487" ht="14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ht="14.5" customHeight="1">
      <c r="A488" s="7"/>
      <c r="B488" s="7"/>
      <c r="C488" s="7"/>
      <c r="D488" s="7"/>
      <c r="E488" s="7"/>
      <c r="F488" s="7"/>
      <c r="G488" s="7"/>
      <c r="H488" s="7"/>
      <c r="I488" s="14"/>
      <c r="J488" s="14"/>
      <c r="K488" s="7"/>
    </row>
    <row r="489" ht="15" customHeight="1">
      <c r="A489" s="7"/>
      <c r="B489" s="7"/>
      <c r="C489" s="7"/>
      <c r="D489" s="7"/>
      <c r="E489" s="7"/>
      <c r="F489" s="7"/>
      <c r="G489" s="7"/>
      <c r="H489" s="117"/>
      <c r="I489" s="146">
        <f>SUM(I480:I485)</f>
        <v>72.220308</v>
      </c>
      <c r="J489" t="s" s="147">
        <v>16</v>
      </c>
      <c r="K489" s="119"/>
    </row>
    <row r="490" ht="14.5" customHeight="1">
      <c r="A490" s="7"/>
      <c r="B490" s="7"/>
      <c r="C490" s="7"/>
      <c r="D490" s="7"/>
      <c r="E490" s="7"/>
      <c r="F490" s="7"/>
      <c r="G490" s="7"/>
      <c r="H490" s="7"/>
      <c r="I490" s="148"/>
      <c r="J490" s="148"/>
      <c r="K490" s="7"/>
    </row>
    <row r="491" ht="14" customHeight="1">
      <c r="A491" s="7"/>
      <c r="B491" s="7"/>
      <c r="C491" s="7"/>
      <c r="D491" s="7"/>
      <c r="E491" s="7"/>
      <c r="F491" s="7"/>
      <c r="G491" s="7"/>
      <c r="H491" s="7"/>
      <c r="I491" s="152"/>
      <c r="J491" s="152"/>
      <c r="K491" s="7"/>
    </row>
    <row r="492" ht="14" customHeight="1">
      <c r="A492" s="7"/>
      <c r="B492" s="7"/>
      <c r="C492" t="s" s="11">
        <v>120</v>
      </c>
      <c r="D492" s="7"/>
      <c r="E492" s="7"/>
      <c r="F492" s="7"/>
      <c r="G492" s="7"/>
      <c r="H492" s="7"/>
      <c r="I492" s="7"/>
      <c r="J492" s="7"/>
      <c r="K492" s="7"/>
    </row>
    <row r="493" ht="14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ht="14" customHeight="1">
      <c r="A494" t="s" s="11">
        <v>121</v>
      </c>
      <c r="B494" s="7"/>
      <c r="C494" t="s" s="124">
        <v>58</v>
      </c>
      <c r="D494" s="7"/>
      <c r="E494" s="7"/>
      <c r="F494" s="7"/>
      <c r="G494" s="7"/>
      <c r="H494" s="7"/>
      <c r="I494" s="7"/>
      <c r="J494" s="7"/>
      <c r="K494" s="7"/>
    </row>
    <row r="495" ht="14" customHeight="1">
      <c r="A495" t="s" s="11">
        <v>122</v>
      </c>
      <c r="B495" s="7"/>
      <c r="C495" s="137">
        <v>301</v>
      </c>
      <c r="D495" s="7"/>
      <c r="E495" s="7"/>
      <c r="F495" s="7"/>
      <c r="G495" s="7"/>
      <c r="H495" s="7"/>
      <c r="I495" s="7"/>
      <c r="J495" s="7"/>
      <c r="K495" s="7"/>
    </row>
    <row r="496" ht="14" customHeight="1">
      <c r="A496" t="s" s="11">
        <v>53</v>
      </c>
      <c r="B496" s="7"/>
      <c r="C496" s="137">
        <v>4</v>
      </c>
      <c r="D496" s="7"/>
      <c r="E496" s="7"/>
      <c r="F496" s="7"/>
      <c r="G496" s="7"/>
      <c r="H496" s="7"/>
      <c r="I496" s="7"/>
      <c r="J496" s="7"/>
      <c r="K496" s="7"/>
    </row>
    <row r="497" ht="14" customHeight="1">
      <c r="A497" s="7"/>
      <c r="B497" s="7"/>
      <c r="C497" s="135"/>
      <c r="D497" s="7"/>
      <c r="E497" s="7"/>
      <c r="F497" s="7"/>
      <c r="G497" s="7"/>
      <c r="H497" s="7"/>
      <c r="I497" s="7"/>
      <c r="J497" s="7"/>
      <c r="K497" s="7"/>
    </row>
    <row r="498" ht="14" customHeight="1">
      <c r="A498" s="7"/>
      <c r="B498" s="7"/>
      <c r="C498" s="135"/>
      <c r="D498" s="7"/>
      <c r="E498" s="7"/>
      <c r="F498" s="7"/>
      <c r="G498" s="7"/>
      <c r="H498" s="7"/>
      <c r="I498" s="7"/>
      <c r="J498" s="7"/>
      <c r="K498" s="7"/>
    </row>
    <row r="499" ht="14" customHeight="1">
      <c r="A499" t="s" s="11">
        <v>123</v>
      </c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ht="14" customHeight="1">
      <c r="A500" t="s" s="11">
        <v>124</v>
      </c>
      <c r="B500" s="7"/>
      <c r="C500" s="128">
        <v>4</v>
      </c>
      <c r="D500" t="s" s="11">
        <v>125</v>
      </c>
      <c r="E500" s="128">
        <v>5.86</v>
      </c>
      <c r="F500" t="s" s="11">
        <v>81</v>
      </c>
      <c r="G500" s="128">
        <f>E500*C500</f>
        <v>23.44</v>
      </c>
      <c r="H500" s="7"/>
      <c r="I500" s="7"/>
      <c r="J500" s="7"/>
      <c r="K500" s="7"/>
    </row>
    <row r="501" ht="14" customHeight="1">
      <c r="A501" s="7"/>
      <c r="B501" s="7"/>
      <c r="C501" s="7"/>
      <c r="D501" s="7"/>
      <c r="E501" t="s" s="11">
        <v>203</v>
      </c>
      <c r="F501" s="7"/>
      <c r="G501" s="7"/>
      <c r="H501" s="7"/>
      <c r="I501" s="7"/>
      <c r="J501" s="7"/>
      <c r="K501" s="7"/>
    </row>
    <row r="502" ht="14" customHeight="1">
      <c r="A502" s="7"/>
      <c r="B502" t="s" s="11">
        <v>77</v>
      </c>
      <c r="C502" t="s" s="11">
        <v>165</v>
      </c>
      <c r="D502" s="7"/>
      <c r="E502" s="7"/>
      <c r="F502" s="7"/>
      <c r="G502" s="128">
        <v>-2.99</v>
      </c>
      <c r="H502" s="7"/>
      <c r="I502" s="128">
        <f>SUM(G500:G502)</f>
        <v>20.45</v>
      </c>
      <c r="J502" t="s" s="11">
        <v>16</v>
      </c>
      <c r="K502" s="7"/>
    </row>
    <row r="503" ht="14" customHeight="1">
      <c r="A503" t="s" s="11">
        <v>128</v>
      </c>
      <c r="B503" s="7"/>
      <c r="C503" s="128">
        <v>2.33</v>
      </c>
      <c r="D503" t="s" s="11">
        <v>125</v>
      </c>
      <c r="E503" s="128">
        <v>2.4</v>
      </c>
      <c r="F503" t="s" s="11">
        <v>81</v>
      </c>
      <c r="G503" s="7"/>
      <c r="H503" s="7"/>
      <c r="I503" s="128">
        <f>E503*C503</f>
        <v>5.592</v>
      </c>
      <c r="J503" t="s" s="11">
        <v>16</v>
      </c>
      <c r="K503" s="7"/>
    </row>
    <row r="504" ht="14" customHeight="1">
      <c r="A504" t="s" s="11">
        <v>131</v>
      </c>
      <c r="B504" s="7"/>
      <c r="C504" s="128">
        <v>0.9</v>
      </c>
      <c r="D504" t="s" s="11">
        <v>125</v>
      </c>
      <c r="E504" s="128">
        <v>2.3</v>
      </c>
      <c r="F504" t="s" s="11">
        <v>81</v>
      </c>
      <c r="G504" s="128">
        <f>E504*C504</f>
        <v>2.07</v>
      </c>
      <c r="H504" s="7"/>
      <c r="I504" s="7"/>
      <c r="J504" s="7"/>
      <c r="K504" s="7"/>
    </row>
    <row r="505" ht="14" customHeight="1">
      <c r="A505" s="7"/>
      <c r="B505" s="7"/>
      <c r="C505" s="128">
        <v>-0.25</v>
      </c>
      <c r="D505" t="s" s="11">
        <v>125</v>
      </c>
      <c r="E505" s="128">
        <v>0.9</v>
      </c>
      <c r="F505" t="s" s="11">
        <v>81</v>
      </c>
      <c r="G505" s="128">
        <f>E505*C505</f>
        <v>-0.225</v>
      </c>
      <c r="H505" s="7"/>
      <c r="I505" s="128">
        <f>SUM(G504:G505)</f>
        <v>1.845</v>
      </c>
      <c r="J505" t="s" s="11">
        <v>16</v>
      </c>
      <c r="K505" s="7"/>
    </row>
    <row r="506" ht="14" customHeight="1">
      <c r="A506" t="s" s="11">
        <v>129</v>
      </c>
      <c r="B506" s="7"/>
      <c r="C506" s="128">
        <v>1.5</v>
      </c>
      <c r="D506" t="s" s="11">
        <v>125</v>
      </c>
      <c r="E506" s="128">
        <v>2.4</v>
      </c>
      <c r="F506" t="s" s="11">
        <v>81</v>
      </c>
      <c r="G506" s="7"/>
      <c r="H506" s="7"/>
      <c r="I506" s="128">
        <f>E506*C506</f>
        <v>3.6</v>
      </c>
      <c r="J506" t="s" s="11">
        <v>16</v>
      </c>
      <c r="K506" s="7"/>
    </row>
    <row r="507" ht="14" customHeight="1">
      <c r="A507" s="7"/>
      <c r="B507" s="7"/>
      <c r="C507" t="s" s="11">
        <v>204</v>
      </c>
      <c r="D507" s="7"/>
      <c r="E507" s="7"/>
      <c r="F507" s="7"/>
      <c r="G507" s="7"/>
      <c r="H507" s="7"/>
      <c r="I507" s="7"/>
      <c r="J507" s="7"/>
      <c r="K507" s="7"/>
    </row>
    <row r="508" ht="14" customHeight="1">
      <c r="A508" s="7"/>
      <c r="B508" s="7"/>
      <c r="C508" t="s" s="11">
        <v>201</v>
      </c>
      <c r="D508" s="7"/>
      <c r="E508" s="7"/>
      <c r="F508" s="7"/>
      <c r="G508" s="7"/>
      <c r="H508" s="7"/>
      <c r="I508" s="7"/>
      <c r="J508" s="7"/>
      <c r="K508" s="7"/>
    </row>
    <row r="509" ht="14" customHeight="1">
      <c r="A509" t="s" s="11">
        <v>132</v>
      </c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ht="14" customHeight="1">
      <c r="A510" t="s" s="11">
        <v>133</v>
      </c>
      <c r="B510" s="7"/>
      <c r="C510" s="128">
        <v>3.2</v>
      </c>
      <c r="D510" t="s" s="11">
        <v>125</v>
      </c>
      <c r="E510" s="128">
        <v>3.76</v>
      </c>
      <c r="F510" t="s" s="11">
        <v>81</v>
      </c>
      <c r="G510" s="7"/>
      <c r="H510" s="7"/>
      <c r="I510" s="128">
        <f>E510*C510</f>
        <v>12.032</v>
      </c>
      <c r="J510" t="s" s="11">
        <v>16</v>
      </c>
      <c r="K510" s="7"/>
    </row>
    <row r="511" ht="14" customHeight="1">
      <c r="A511" t="s" s="11">
        <v>134</v>
      </c>
      <c r="B511" s="7"/>
      <c r="C511" s="128">
        <v>3.2</v>
      </c>
      <c r="D511" t="s" s="11">
        <v>125</v>
      </c>
      <c r="E511" s="128">
        <v>3.76</v>
      </c>
      <c r="F511" t="s" s="11">
        <v>81</v>
      </c>
      <c r="G511" s="7"/>
      <c r="H511" s="7"/>
      <c r="I511" s="128">
        <f>E511*C511</f>
        <v>12.032</v>
      </c>
      <c r="J511" t="s" s="11">
        <v>16</v>
      </c>
      <c r="K511" s="7"/>
    </row>
    <row r="512" ht="14" customHeight="1">
      <c r="A512" t="s" s="11">
        <v>135</v>
      </c>
      <c r="B512" s="7"/>
      <c r="C512" s="128">
        <v>1.72</v>
      </c>
      <c r="D512" t="s" s="11">
        <v>125</v>
      </c>
      <c r="E512" s="128">
        <v>2.85</v>
      </c>
      <c r="F512" t="s" s="11">
        <v>81</v>
      </c>
      <c r="G512" s="7"/>
      <c r="H512" s="7"/>
      <c r="I512" s="128">
        <f>E512*C512</f>
        <v>4.902</v>
      </c>
      <c r="J512" t="s" s="11">
        <v>16</v>
      </c>
      <c r="K512" s="7"/>
    </row>
    <row r="513" ht="14" customHeight="1">
      <c r="A513" t="s" s="11">
        <v>136</v>
      </c>
      <c r="B513" s="7"/>
      <c r="C513" s="128">
        <v>4.44</v>
      </c>
      <c r="D513" t="s" s="11">
        <v>125</v>
      </c>
      <c r="E513" s="128">
        <v>4.68</v>
      </c>
      <c r="F513" t="s" s="11">
        <v>81</v>
      </c>
      <c r="G513" s="7"/>
      <c r="H513" s="7"/>
      <c r="I513" s="128">
        <f>E513*C513</f>
        <v>20.7792</v>
      </c>
      <c r="J513" t="s" s="11">
        <v>16</v>
      </c>
      <c r="K513" s="7"/>
    </row>
    <row r="514" ht="14" customHeight="1">
      <c r="A514" t="s" s="11">
        <v>137</v>
      </c>
      <c r="B514" s="7"/>
      <c r="C514" s="128">
        <v>0.6</v>
      </c>
      <c r="D514" t="s" s="11">
        <v>125</v>
      </c>
      <c r="E514" s="128">
        <v>3.59</v>
      </c>
      <c r="F514" t="s" s="11">
        <v>81</v>
      </c>
      <c r="G514" s="128">
        <f>E514*C514</f>
        <v>2.154</v>
      </c>
      <c r="H514" s="7"/>
      <c r="I514" s="7"/>
      <c r="J514" s="7"/>
      <c r="K514" s="7"/>
    </row>
    <row r="515" ht="14" customHeight="1">
      <c r="A515" s="7"/>
      <c r="B515" s="7"/>
      <c r="C515" s="7"/>
      <c r="D515" s="7"/>
      <c r="E515" t="s" s="11">
        <v>205</v>
      </c>
      <c r="F515" s="7"/>
      <c r="G515" s="7"/>
      <c r="H515" s="7"/>
      <c r="I515" s="7"/>
      <c r="J515" s="7"/>
      <c r="K515" s="7"/>
    </row>
    <row r="516" ht="14" customHeight="1">
      <c r="A516" s="7"/>
      <c r="B516" s="7"/>
      <c r="C516" s="128">
        <v>-0.35</v>
      </c>
      <c r="D516" t="s" s="11">
        <v>125</v>
      </c>
      <c r="E516" s="128">
        <v>0.6</v>
      </c>
      <c r="F516" t="s" s="11">
        <v>81</v>
      </c>
      <c r="G516" s="128">
        <f>E516*C516</f>
        <v>-0.21</v>
      </c>
      <c r="H516" s="7"/>
      <c r="I516" s="128">
        <f>SUM(G514:G516)</f>
        <v>1.944</v>
      </c>
      <c r="J516" t="s" s="11">
        <v>16</v>
      </c>
      <c r="K516" s="7"/>
    </row>
    <row r="517" ht="14" customHeight="1">
      <c r="A517" t="s" s="11">
        <v>129</v>
      </c>
      <c r="B517" s="7"/>
      <c r="C517" s="128">
        <v>1.58</v>
      </c>
      <c r="D517" t="s" s="11">
        <v>125</v>
      </c>
      <c r="E517" s="128">
        <v>2</v>
      </c>
      <c r="F517" t="s" s="11">
        <v>81</v>
      </c>
      <c r="G517" s="128">
        <f>E517*C517</f>
        <v>3.16</v>
      </c>
      <c r="H517" s="7"/>
      <c r="I517" s="7"/>
      <c r="J517" s="7"/>
      <c r="K517" s="7"/>
    </row>
    <row r="518" ht="14" customHeight="1">
      <c r="A518" s="7"/>
      <c r="B518" s="7"/>
      <c r="C518" s="128">
        <v>4.32</v>
      </c>
      <c r="D518" t="s" s="11">
        <v>125</v>
      </c>
      <c r="E518" s="128">
        <v>1</v>
      </c>
      <c r="F518" t="s" s="11">
        <v>81</v>
      </c>
      <c r="G518" s="128">
        <f>E518*C518</f>
        <v>4.32</v>
      </c>
      <c r="H518" s="7"/>
      <c r="I518" s="7"/>
      <c r="J518" s="7"/>
      <c r="K518" s="7"/>
    </row>
    <row r="519" ht="14" customHeight="1">
      <c r="A519" s="7"/>
      <c r="B519" s="7"/>
      <c r="C519" t="s" s="11">
        <v>206</v>
      </c>
      <c r="D519" s="7"/>
      <c r="E519" s="7"/>
      <c r="F519" s="7"/>
      <c r="G519" s="7"/>
      <c r="H519" s="7"/>
      <c r="I519" s="7"/>
      <c r="J519" s="7"/>
      <c r="K519" s="7"/>
    </row>
    <row r="520" ht="14" customHeight="1">
      <c r="A520" s="7"/>
      <c r="B520" s="7"/>
      <c r="C520" s="128">
        <v>2.59</v>
      </c>
      <c r="D520" t="s" s="11">
        <v>125</v>
      </c>
      <c r="E520" s="128">
        <v>1.12</v>
      </c>
      <c r="F520" t="s" s="11">
        <v>207</v>
      </c>
      <c r="G520" s="128">
        <f>E520*C520</f>
        <v>2.9008</v>
      </c>
      <c r="H520" s="7"/>
      <c r="I520" s="128">
        <f>SUM(G517:G520)</f>
        <v>10.3808</v>
      </c>
      <c r="J520" t="s" s="11">
        <v>16</v>
      </c>
      <c r="K520" s="7"/>
    </row>
    <row r="521" ht="14" customHeight="1">
      <c r="A521" s="7"/>
      <c r="B521" s="7"/>
      <c r="C521" t="s" s="11">
        <v>208</v>
      </c>
      <c r="D521" s="7"/>
      <c r="E521" s="7"/>
      <c r="F521" s="7"/>
      <c r="G521" s="7"/>
      <c r="H521" s="7"/>
      <c r="I521" s="131"/>
      <c r="J521" s="27"/>
      <c r="K521" s="7"/>
    </row>
    <row r="522" ht="14" customHeight="1">
      <c r="A522" s="7"/>
      <c r="B522" s="7"/>
      <c r="C522" s="7"/>
      <c r="D522" s="7"/>
      <c r="E522" s="7"/>
      <c r="F522" s="7"/>
      <c r="G522" s="7"/>
      <c r="H522" s="7"/>
      <c r="I522" s="134">
        <f>SUM(I502:I520)</f>
        <v>93.557</v>
      </c>
      <c r="J522" t="s" s="150">
        <v>16</v>
      </c>
      <c r="K522" s="7"/>
    </row>
    <row r="523" ht="14" customHeight="1">
      <c r="A523" s="7"/>
      <c r="B523" t="s" s="11">
        <v>139</v>
      </c>
      <c r="C523" s="128">
        <f>I522</f>
        <v>93.557</v>
      </c>
      <c r="D523" t="s" s="11">
        <v>125</v>
      </c>
      <c r="E523" s="128">
        <v>-0.03</v>
      </c>
      <c r="F523" t="s" s="11">
        <v>81</v>
      </c>
      <c r="G523" s="7"/>
      <c r="H523" s="7"/>
      <c r="I523" s="128">
        <f>E523*C523</f>
        <v>-2.80671</v>
      </c>
      <c r="J523" t="s" s="11">
        <v>16</v>
      </c>
      <c r="K523" s="7"/>
    </row>
    <row r="524" ht="14" customHeight="1">
      <c r="A524" s="7"/>
      <c r="B524" s="7"/>
      <c r="C524" s="128">
        <f>SUM(I522:I523)</f>
        <v>90.75029000000001</v>
      </c>
      <c r="D524" t="s" s="11">
        <v>125</v>
      </c>
      <c r="E524" s="128">
        <v>0.05</v>
      </c>
      <c r="F524" t="s" s="11">
        <v>81</v>
      </c>
      <c r="G524" s="7"/>
      <c r="H524" s="7"/>
      <c r="I524" s="128">
        <f>E524*C524</f>
        <v>4.5375145</v>
      </c>
      <c r="J524" t="s" s="11">
        <v>16</v>
      </c>
      <c r="K524" s="7"/>
    </row>
    <row r="525" ht="14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ht="14" customHeight="1">
      <c r="A526" t="s" s="11">
        <v>143</v>
      </c>
      <c r="B526" s="7"/>
      <c r="C526" s="128">
        <v>2.71</v>
      </c>
      <c r="D526" t="s" s="11">
        <v>125</v>
      </c>
      <c r="E526" s="128">
        <v>1.1</v>
      </c>
      <c r="F526" t="s" s="11">
        <v>190</v>
      </c>
      <c r="G526" s="128">
        <f>E526*C526/2</f>
        <v>1.4905</v>
      </c>
      <c r="H526" s="7"/>
      <c r="I526" s="7"/>
      <c r="J526" s="7"/>
      <c r="K526" s="7"/>
    </row>
    <row r="527" ht="14" customHeight="1">
      <c r="A527" t="s" s="11">
        <v>140</v>
      </c>
      <c r="B527" s="7"/>
      <c r="C527" s="128">
        <v>2.4</v>
      </c>
      <c r="D527" t="s" s="11">
        <v>125</v>
      </c>
      <c r="E527" s="128">
        <v>1.35</v>
      </c>
      <c r="F527" t="s" s="11">
        <v>190</v>
      </c>
      <c r="G527" s="128">
        <f>E527*C527/2</f>
        <v>1.62</v>
      </c>
      <c r="H527" s="7"/>
      <c r="I527" s="7"/>
      <c r="J527" s="7"/>
      <c r="K527" s="7"/>
    </row>
    <row r="528" ht="14" customHeight="1">
      <c r="A528" s="7"/>
      <c r="B528" s="7"/>
      <c r="C528" s="7"/>
      <c r="D528" s="7"/>
      <c r="E528" t="s" s="11">
        <v>157</v>
      </c>
      <c r="F528" s="7"/>
      <c r="G528" s="7"/>
      <c r="H528" s="7"/>
      <c r="I528" s="7"/>
      <c r="J528" s="7"/>
      <c r="K528" s="7"/>
    </row>
    <row r="529" ht="14" customHeight="1">
      <c r="A529" s="7"/>
      <c r="B529" s="7"/>
      <c r="C529" s="128">
        <v>2.64</v>
      </c>
      <c r="D529" t="s" s="11">
        <v>125</v>
      </c>
      <c r="E529" s="128">
        <v>1.1</v>
      </c>
      <c r="F529" t="s" s="11">
        <v>190</v>
      </c>
      <c r="G529" s="128">
        <f>E529*C529/2</f>
        <v>1.452</v>
      </c>
      <c r="H529" s="25">
        <f>SUM(G526:G529)</f>
        <v>4.5625</v>
      </c>
      <c r="I529" s="7"/>
      <c r="J529" s="7"/>
      <c r="K529" s="7"/>
    </row>
    <row r="530" ht="14" customHeight="1">
      <c r="A530" s="7"/>
      <c r="B530" s="7"/>
      <c r="C530" t="s" s="11">
        <v>209</v>
      </c>
      <c r="D530" s="7"/>
      <c r="E530" s="7"/>
      <c r="F530" s="7"/>
      <c r="G530" s="7"/>
      <c r="H530" s="7"/>
      <c r="I530" s="7"/>
      <c r="J530" s="7"/>
      <c r="K530" s="7"/>
    </row>
    <row r="531" ht="14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ht="14" customHeight="1">
      <c r="A532" s="7"/>
      <c r="B532" s="7"/>
      <c r="C532" s="7"/>
      <c r="D532" s="7"/>
      <c r="E532" s="7"/>
      <c r="F532" s="7"/>
      <c r="G532" s="7"/>
      <c r="H532" s="7"/>
      <c r="I532" s="27"/>
      <c r="J532" s="27"/>
      <c r="K532" s="7"/>
    </row>
    <row r="533" ht="14" customHeight="1">
      <c r="A533" s="7"/>
      <c r="B533" s="7"/>
      <c r="C533" s="7"/>
      <c r="D533" s="7"/>
      <c r="E533" s="7"/>
      <c r="F533" s="7"/>
      <c r="G533" s="7"/>
      <c r="H533" s="28"/>
      <c r="I533" s="140">
        <f>SUM(I522:I529)</f>
        <v>95.28780449999999</v>
      </c>
      <c r="J533" t="s" s="141">
        <v>16</v>
      </c>
      <c r="K533" s="34"/>
    </row>
    <row r="534" ht="14" customHeight="1">
      <c r="A534" s="7"/>
      <c r="B534" s="7"/>
      <c r="C534" s="7"/>
      <c r="D534" s="7"/>
      <c r="E534" s="7"/>
      <c r="F534" s="7"/>
      <c r="G534" s="7"/>
      <c r="H534" s="7"/>
      <c r="I534" s="35"/>
      <c r="J534" s="35"/>
      <c r="K534" s="7"/>
    </row>
    <row r="535" ht="14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ht="14" customHeight="1">
      <c r="A536" s="7"/>
      <c r="B536" s="7"/>
      <c r="C536" t="s" s="11">
        <v>120</v>
      </c>
      <c r="D536" s="7"/>
      <c r="E536" s="7"/>
      <c r="F536" s="7"/>
      <c r="G536" s="7"/>
      <c r="H536" s="7"/>
      <c r="I536" s="7"/>
      <c r="J536" s="7"/>
      <c r="K536" s="7"/>
    </row>
    <row r="537" ht="14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ht="14" customHeight="1">
      <c r="A538" t="s" s="11">
        <v>121</v>
      </c>
      <c r="B538" s="7"/>
      <c r="C538" t="s" s="124">
        <f>C494</f>
        <v>210</v>
      </c>
      <c r="D538" s="7"/>
      <c r="E538" s="7"/>
      <c r="F538" s="7"/>
      <c r="G538" s="7"/>
      <c r="H538" s="7"/>
      <c r="I538" s="7"/>
      <c r="J538" s="7"/>
      <c r="K538" s="7"/>
    </row>
    <row r="539" ht="14" customHeight="1">
      <c r="A539" t="s" s="11">
        <v>122</v>
      </c>
      <c r="B539" s="7"/>
      <c r="C539" s="137">
        <v>302</v>
      </c>
      <c r="D539" s="7"/>
      <c r="E539" s="7"/>
      <c r="F539" s="7"/>
      <c r="G539" s="7"/>
      <c r="H539" s="7"/>
      <c r="I539" s="7"/>
      <c r="J539" s="7"/>
      <c r="K539" s="7"/>
    </row>
    <row r="540" ht="14" customHeight="1">
      <c r="A540" t="s" s="11">
        <v>53</v>
      </c>
      <c r="B540" s="7"/>
      <c r="C540" s="137">
        <v>5</v>
      </c>
      <c r="D540" s="7"/>
      <c r="E540" s="7"/>
      <c r="F540" s="7"/>
      <c r="G540" s="7"/>
      <c r="H540" s="7"/>
      <c r="I540" s="7"/>
      <c r="J540" s="7"/>
      <c r="K540" s="7"/>
    </row>
    <row r="541" ht="12" customHeight="1">
      <c r="A541" s="7"/>
      <c r="B541" s="7"/>
      <c r="C541" s="135"/>
      <c r="D541" s="7"/>
      <c r="E541" s="7"/>
      <c r="F541" s="7"/>
      <c r="G541" s="7"/>
      <c r="H541" s="7"/>
      <c r="I541" s="7"/>
      <c r="J541" s="7"/>
      <c r="K541" s="7"/>
    </row>
    <row r="542" ht="12" customHeight="1">
      <c r="A542" s="7"/>
      <c r="B542" s="7"/>
      <c r="C542" s="135"/>
      <c r="D542" s="7"/>
      <c r="E542" s="7"/>
      <c r="F542" s="7"/>
      <c r="G542" s="7"/>
      <c r="H542" s="7"/>
      <c r="I542" s="7"/>
      <c r="J542" s="7"/>
      <c r="K542" s="7"/>
    </row>
    <row r="543" ht="12" customHeight="1">
      <c r="A543" t="s" s="11">
        <v>123</v>
      </c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ht="12" customHeight="1">
      <c r="A544" t="s" s="11">
        <v>124</v>
      </c>
      <c r="B544" s="7"/>
      <c r="C544" s="128">
        <v>2.23</v>
      </c>
      <c r="D544" t="s" s="11">
        <v>125</v>
      </c>
      <c r="E544" s="128">
        <v>6.96</v>
      </c>
      <c r="F544" t="s" s="11">
        <v>81</v>
      </c>
      <c r="G544" s="128">
        <f>E544*C544</f>
        <v>15.5208</v>
      </c>
      <c r="H544" s="7"/>
      <c r="I544" s="7"/>
      <c r="J544" s="7"/>
      <c r="K544" s="7"/>
    </row>
    <row r="545" ht="12" customHeight="1">
      <c r="A545" s="7"/>
      <c r="B545" s="7"/>
      <c r="C545" s="7"/>
      <c r="D545" s="7"/>
      <c r="E545" t="s" s="11">
        <v>211</v>
      </c>
      <c r="F545" s="7"/>
      <c r="G545" s="7"/>
      <c r="H545" s="7"/>
      <c r="I545" s="7"/>
      <c r="J545" s="7"/>
      <c r="K545" s="7"/>
    </row>
    <row r="546" ht="12" customHeight="1">
      <c r="A546" s="7"/>
      <c r="B546" s="7"/>
      <c r="C546" s="128">
        <v>5.86</v>
      </c>
      <c r="D546" t="s" s="11">
        <v>125</v>
      </c>
      <c r="E546" s="128">
        <v>2.45</v>
      </c>
      <c r="F546" t="s" s="11">
        <v>81</v>
      </c>
      <c r="G546" s="128">
        <f>E546*C546</f>
        <v>14.357</v>
      </c>
      <c r="H546" s="7"/>
      <c r="I546" s="7"/>
      <c r="J546" s="7"/>
      <c r="K546" s="7"/>
    </row>
    <row r="547" ht="12" customHeight="1">
      <c r="A547" s="7"/>
      <c r="B547" t="s" s="11">
        <v>77</v>
      </c>
      <c r="C547" t="s" s="11">
        <v>147</v>
      </c>
      <c r="D547" s="7"/>
      <c r="E547" s="7"/>
      <c r="F547" s="7"/>
      <c r="G547" s="128">
        <v>-0.91</v>
      </c>
      <c r="H547" s="7"/>
      <c r="I547" s="128">
        <f>SUM(G544:G547)</f>
        <v>28.9678</v>
      </c>
      <c r="J547" t="s" s="11">
        <v>16</v>
      </c>
      <c r="K547" s="7"/>
    </row>
    <row r="548" ht="12" customHeight="1">
      <c r="A548" t="s" s="11">
        <v>128</v>
      </c>
      <c r="B548" s="7"/>
      <c r="C548" s="128">
        <v>2.4</v>
      </c>
      <c r="D548" t="s" s="11">
        <v>125</v>
      </c>
      <c r="E548" s="128">
        <v>2.43</v>
      </c>
      <c r="F548" t="s" s="11">
        <v>81</v>
      </c>
      <c r="G548" s="7"/>
      <c r="H548" s="7"/>
      <c r="I548" s="128">
        <f>E548*C548</f>
        <v>5.832</v>
      </c>
      <c r="J548" t="s" s="11">
        <v>16</v>
      </c>
      <c r="K548" s="7"/>
    </row>
    <row r="549" ht="12" customHeight="1">
      <c r="A549" t="s" s="11">
        <v>158</v>
      </c>
      <c r="B549" s="7"/>
      <c r="C549" s="128">
        <v>2.32</v>
      </c>
      <c r="D549" t="s" s="11">
        <v>125</v>
      </c>
      <c r="E549" s="128">
        <v>4.56</v>
      </c>
      <c r="F549" t="s" s="11">
        <v>81</v>
      </c>
      <c r="G549" s="7"/>
      <c r="H549" s="7"/>
      <c r="I549" s="128">
        <f>E549*C549</f>
        <v>10.5792</v>
      </c>
      <c r="J549" t="s" s="11">
        <v>16</v>
      </c>
      <c r="K549" s="7"/>
    </row>
    <row r="550" ht="12" customHeight="1">
      <c r="A550" t="s" s="11">
        <v>148</v>
      </c>
      <c r="B550" s="7"/>
      <c r="C550" s="128">
        <v>2.3</v>
      </c>
      <c r="D550" t="s" s="11">
        <v>125</v>
      </c>
      <c r="E550" s="128">
        <v>1.32</v>
      </c>
      <c r="F550" t="s" s="11">
        <v>81</v>
      </c>
      <c r="G550" s="7"/>
      <c r="H550" s="7"/>
      <c r="I550" s="128">
        <f>E550*C550</f>
        <v>3.036</v>
      </c>
      <c r="J550" t="s" s="11">
        <v>16</v>
      </c>
      <c r="K550" s="7"/>
    </row>
    <row r="551" ht="12" customHeight="1">
      <c r="A551" t="s" s="11">
        <v>129</v>
      </c>
      <c r="B551" s="7"/>
      <c r="C551" s="128">
        <v>1.42</v>
      </c>
      <c r="D551" t="s" s="11">
        <v>125</v>
      </c>
      <c r="E551" s="128">
        <v>2.3</v>
      </c>
      <c r="F551" t="s" s="11">
        <v>81</v>
      </c>
      <c r="G551" s="128">
        <f>E551*C551</f>
        <v>3.266</v>
      </c>
      <c r="H551" s="7"/>
      <c r="I551" s="7"/>
      <c r="J551" s="7"/>
      <c r="K551" s="7"/>
    </row>
    <row r="552" ht="12" customHeight="1">
      <c r="A552" s="7"/>
      <c r="B552" s="7"/>
      <c r="C552" s="128">
        <v>2.08</v>
      </c>
      <c r="D552" t="s" s="11">
        <v>125</v>
      </c>
      <c r="E552" s="128">
        <v>1.3</v>
      </c>
      <c r="F552" t="s" s="11">
        <v>81</v>
      </c>
      <c r="G552" s="128">
        <f>E552*C552</f>
        <v>2.704</v>
      </c>
      <c r="H552" s="7"/>
      <c r="I552" s="128">
        <f>SUM(G551:G552)</f>
        <v>5.97</v>
      </c>
      <c r="J552" t="s" s="11">
        <v>16</v>
      </c>
      <c r="K552" s="7"/>
    </row>
    <row r="553" ht="12" customHeight="1">
      <c r="A553" s="7"/>
      <c r="B553" s="7"/>
      <c r="C553" t="s" s="11">
        <v>212</v>
      </c>
      <c r="D553" s="7"/>
      <c r="E553" s="7"/>
      <c r="F553" t="s" s="11">
        <v>213</v>
      </c>
      <c r="G553" s="7"/>
      <c r="H553" s="7"/>
      <c r="I553" s="7"/>
      <c r="J553" s="7"/>
      <c r="K553" s="7"/>
    </row>
    <row r="554" ht="12" customHeight="1">
      <c r="A554" t="s" s="11">
        <v>132</v>
      </c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ht="12" customHeight="1">
      <c r="A555" t="s" s="11">
        <v>136</v>
      </c>
      <c r="B555" s="7"/>
      <c r="C555" s="128">
        <v>4.68</v>
      </c>
      <c r="D555" t="s" s="11">
        <v>125</v>
      </c>
      <c r="E555" s="128">
        <v>3.45</v>
      </c>
      <c r="F555" t="s" s="11">
        <v>81</v>
      </c>
      <c r="G555" s="7"/>
      <c r="H555" s="7"/>
      <c r="I555" s="128">
        <f>E555*C555</f>
        <v>16.146</v>
      </c>
      <c r="J555" t="s" s="11">
        <v>16</v>
      </c>
      <c r="K555" s="7"/>
    </row>
    <row r="556" ht="12" customHeight="1">
      <c r="A556" t="s" s="11">
        <v>135</v>
      </c>
      <c r="B556" s="7"/>
      <c r="C556" s="128">
        <v>2.85</v>
      </c>
      <c r="D556" t="s" s="11">
        <v>125</v>
      </c>
      <c r="E556" s="128">
        <v>1.72</v>
      </c>
      <c r="F556" t="s" s="11">
        <v>81</v>
      </c>
      <c r="G556" s="7"/>
      <c r="H556" s="7"/>
      <c r="I556" s="128">
        <f>E556*C556</f>
        <v>4.902</v>
      </c>
      <c r="J556" t="s" s="11">
        <v>16</v>
      </c>
      <c r="K556" s="7"/>
    </row>
    <row r="557" ht="12" customHeight="1">
      <c r="A557" t="s" s="11">
        <v>154</v>
      </c>
      <c r="B557" s="7"/>
      <c r="C557" s="128">
        <v>1.57</v>
      </c>
      <c r="D557" t="s" s="11">
        <v>125</v>
      </c>
      <c r="E557" s="128">
        <v>1.56</v>
      </c>
      <c r="F557" t="s" s="11">
        <v>81</v>
      </c>
      <c r="G557" s="128">
        <f>E557*C557</f>
        <v>2.4492</v>
      </c>
      <c r="H557" s="7"/>
      <c r="I557" s="7"/>
      <c r="J557" s="7"/>
      <c r="K557" s="7"/>
    </row>
    <row r="558" ht="12" customHeight="1">
      <c r="A558" s="7"/>
      <c r="B558" s="7"/>
      <c r="C558" s="128">
        <v>1.3</v>
      </c>
      <c r="D558" t="s" s="11">
        <v>125</v>
      </c>
      <c r="E558" s="128">
        <v>3.95</v>
      </c>
      <c r="F558" t="s" s="11">
        <v>81</v>
      </c>
      <c r="G558" s="128">
        <f>E558*C558</f>
        <v>5.135</v>
      </c>
      <c r="H558" s="7"/>
      <c r="I558" s="7"/>
      <c r="J558" s="7"/>
      <c r="K558" s="7"/>
    </row>
    <row r="559" ht="12" customHeight="1">
      <c r="A559" s="7"/>
      <c r="B559" s="7"/>
      <c r="C559" s="7"/>
      <c r="D559" s="7"/>
      <c r="E559" t="s" s="11">
        <v>214</v>
      </c>
      <c r="F559" s="7"/>
      <c r="G559" s="7"/>
      <c r="H559" s="7"/>
      <c r="I559" s="7"/>
      <c r="J559" s="7"/>
      <c r="K559" s="7"/>
    </row>
    <row r="560" ht="12" customHeight="1">
      <c r="A560" s="7"/>
      <c r="B560" s="7"/>
      <c r="C560" s="128">
        <v>1.82</v>
      </c>
      <c r="D560" t="s" s="11">
        <v>125</v>
      </c>
      <c r="E560" s="128">
        <v>1</v>
      </c>
      <c r="F560" t="s" s="11">
        <v>81</v>
      </c>
      <c r="G560" s="128">
        <f>E560*C560</f>
        <v>1.82</v>
      </c>
      <c r="H560" s="7"/>
      <c r="I560" s="128">
        <f>SUM(G557:G560)</f>
        <v>9.404199999999999</v>
      </c>
      <c r="J560" t="s" s="11">
        <v>16</v>
      </c>
      <c r="K560" s="7"/>
    </row>
    <row r="561" ht="12" customHeight="1">
      <c r="A561" s="7"/>
      <c r="B561" s="7"/>
      <c r="C561" t="s" s="11">
        <v>215</v>
      </c>
      <c r="D561" s="7"/>
      <c r="E561" s="7"/>
      <c r="F561" s="7"/>
      <c r="G561" s="7"/>
      <c r="H561" s="7"/>
      <c r="I561" s="7"/>
      <c r="J561" s="7"/>
      <c r="K561" s="7"/>
    </row>
    <row r="562" ht="12" customHeight="1">
      <c r="A562" t="s" s="11">
        <v>149</v>
      </c>
      <c r="B562" s="7"/>
      <c r="C562" s="128">
        <v>2.29</v>
      </c>
      <c r="D562" t="s" s="11">
        <v>125</v>
      </c>
      <c r="E562" s="128">
        <v>3.26</v>
      </c>
      <c r="F562" t="s" s="11">
        <v>81</v>
      </c>
      <c r="G562" s="128">
        <f>E562*C562</f>
        <v>7.4654</v>
      </c>
      <c r="H562" s="7"/>
      <c r="I562" s="7"/>
      <c r="J562" s="7"/>
      <c r="K562" s="7"/>
    </row>
    <row r="563" ht="12" customHeight="1">
      <c r="A563" s="7"/>
      <c r="B563" s="7"/>
      <c r="C563" s="7"/>
      <c r="D563" s="7"/>
      <c r="E563" t="s" s="11">
        <v>216</v>
      </c>
      <c r="F563" s="7"/>
      <c r="G563" s="7"/>
      <c r="H563" s="7"/>
      <c r="I563" s="7"/>
      <c r="J563" s="7"/>
      <c r="K563" s="7"/>
    </row>
    <row r="564" ht="12" customHeight="1">
      <c r="A564" s="7"/>
      <c r="B564" s="7"/>
      <c r="C564" s="128">
        <v>2.56</v>
      </c>
      <c r="D564" t="s" s="11">
        <v>125</v>
      </c>
      <c r="E564" s="128">
        <v>1.5</v>
      </c>
      <c r="F564" t="s" s="11">
        <v>81</v>
      </c>
      <c r="G564" s="128">
        <f>E564*C564</f>
        <v>3.84</v>
      </c>
      <c r="H564" s="7"/>
      <c r="I564" s="128">
        <f>SUM(G562:G564)</f>
        <v>11.3054</v>
      </c>
      <c r="J564" t="s" s="11">
        <v>16</v>
      </c>
      <c r="K564" s="7"/>
    </row>
    <row r="565" ht="12" customHeight="1">
      <c r="A565" t="s" s="11">
        <v>152</v>
      </c>
      <c r="B565" s="7"/>
      <c r="C565" s="128">
        <v>2.29</v>
      </c>
      <c r="D565" t="s" s="11">
        <v>125</v>
      </c>
      <c r="E565" s="128">
        <v>3.16</v>
      </c>
      <c r="F565" t="s" s="11">
        <v>81</v>
      </c>
      <c r="G565" s="128">
        <f>E565*C565</f>
        <v>7.2364</v>
      </c>
      <c r="H565" s="7"/>
      <c r="I565" s="128"/>
      <c r="J565" s="7"/>
      <c r="K565" s="7"/>
    </row>
    <row r="566" ht="12" customHeight="1">
      <c r="A566" s="7"/>
      <c r="B566" s="7"/>
      <c r="C566" s="128">
        <v>2.02</v>
      </c>
      <c r="D566" t="s" s="11">
        <v>125</v>
      </c>
      <c r="E566" s="128">
        <v>1.6</v>
      </c>
      <c r="F566" t="s" s="11">
        <v>81</v>
      </c>
      <c r="G566" s="128">
        <f>E566*C566</f>
        <v>3.232</v>
      </c>
      <c r="H566" s="7"/>
      <c r="I566" s="128">
        <f>SUM(G565:G566)</f>
        <v>10.4684</v>
      </c>
      <c r="J566" t="s" s="11">
        <v>16</v>
      </c>
      <c r="K566" s="7"/>
    </row>
    <row r="567" ht="12" customHeight="1">
      <c r="A567" s="7"/>
      <c r="B567" s="7"/>
      <c r="C567" t="s" s="11">
        <v>217</v>
      </c>
      <c r="D567" s="7"/>
      <c r="E567" s="7"/>
      <c r="F567" s="7"/>
      <c r="G567" s="7"/>
      <c r="H567" s="7"/>
      <c r="I567" s="128"/>
      <c r="J567" s="7"/>
      <c r="K567" s="7"/>
    </row>
    <row r="568" ht="12" customHeight="1">
      <c r="A568" s="7"/>
      <c r="B568" s="7"/>
      <c r="C568" t="s" s="11">
        <v>218</v>
      </c>
      <c r="D568" s="7"/>
      <c r="E568" s="7"/>
      <c r="F568" s="7"/>
      <c r="G568" s="7"/>
      <c r="H568" s="7"/>
      <c r="I568" s="131"/>
      <c r="J568" s="27"/>
      <c r="K568" s="7"/>
    </row>
    <row r="569" ht="12" customHeight="1">
      <c r="A569" s="7"/>
      <c r="B569" s="7"/>
      <c r="C569" s="7"/>
      <c r="D569" s="7"/>
      <c r="E569" s="7"/>
      <c r="F569" s="7"/>
      <c r="G569" s="7"/>
      <c r="H569" s="7"/>
      <c r="I569" s="134">
        <f>SUM(I546:I566)</f>
        <v>106.611</v>
      </c>
      <c r="J569" t="s" s="150">
        <v>16</v>
      </c>
      <c r="K569" s="7"/>
    </row>
    <row r="570" ht="12" customHeight="1">
      <c r="A570" s="7"/>
      <c r="B570" t="s" s="11">
        <v>139</v>
      </c>
      <c r="C570" s="128">
        <f>I569</f>
        <v>106.611</v>
      </c>
      <c r="D570" t="s" s="11">
        <v>125</v>
      </c>
      <c r="E570" s="128">
        <v>-0.03</v>
      </c>
      <c r="F570" t="s" s="11">
        <v>81</v>
      </c>
      <c r="G570" s="7"/>
      <c r="H570" s="7"/>
      <c r="I570" s="128">
        <f>C570*E570</f>
        <v>-3.19833</v>
      </c>
      <c r="J570" t="s" s="11">
        <v>16</v>
      </c>
      <c r="K570" s="7"/>
    </row>
    <row r="571" ht="12" customHeight="1">
      <c r="A571" s="7"/>
      <c r="B571" s="7"/>
      <c r="C571" s="128">
        <f>SUM(I569:I570)</f>
        <v>103.41267</v>
      </c>
      <c r="D571" t="s" s="11">
        <v>125</v>
      </c>
      <c r="E571" s="128">
        <v>0.05</v>
      </c>
      <c r="F571" t="s" s="11">
        <v>81</v>
      </c>
      <c r="G571" s="128">
        <f>E571*C571</f>
        <v>5.1706335</v>
      </c>
      <c r="H571" s="7"/>
      <c r="I571" s="7"/>
      <c r="J571" s="7"/>
      <c r="K571" s="7"/>
    </row>
    <row r="572" ht="12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ht="12" customHeight="1">
      <c r="A573" t="s" s="11">
        <v>143</v>
      </c>
      <c r="B573" s="7"/>
      <c r="C573" s="128">
        <v>2.6</v>
      </c>
      <c r="D573" t="s" s="11">
        <v>125</v>
      </c>
      <c r="E573" s="128">
        <v>1.1</v>
      </c>
      <c r="F573" t="s" s="11">
        <v>190</v>
      </c>
      <c r="G573" s="128">
        <f>E573*C573/2</f>
        <v>1.43</v>
      </c>
      <c r="H573" s="7"/>
      <c r="I573" s="7"/>
      <c r="J573" s="7"/>
      <c r="K573" s="7"/>
    </row>
    <row r="574" ht="12" customHeight="1">
      <c r="A574" t="s" s="11">
        <v>140</v>
      </c>
      <c r="B574" s="7"/>
      <c r="C574" s="128">
        <v>2.4</v>
      </c>
      <c r="D574" t="s" s="11">
        <v>125</v>
      </c>
      <c r="E574" s="128">
        <v>1.35</v>
      </c>
      <c r="F574" t="s" s="11">
        <v>190</v>
      </c>
      <c r="G574" s="128">
        <f>E574*C574/2</f>
        <v>1.62</v>
      </c>
      <c r="H574" s="7"/>
      <c r="I574" s="7"/>
      <c r="J574" s="7"/>
      <c r="K574" s="7"/>
    </row>
    <row r="575" ht="12" customHeight="1">
      <c r="A575" s="7"/>
      <c r="B575" s="7"/>
      <c r="C575" s="7"/>
      <c r="D575" s="7"/>
      <c r="E575" t="s" s="11">
        <v>157</v>
      </c>
      <c r="F575" s="7"/>
      <c r="G575" s="7"/>
      <c r="H575" s="7"/>
      <c r="I575" s="7"/>
      <c r="J575" s="7"/>
      <c r="K575" s="7"/>
    </row>
    <row r="576" ht="12" customHeight="1">
      <c r="A576" s="7"/>
      <c r="B576" s="7"/>
      <c r="C576" s="128">
        <v>2.64</v>
      </c>
      <c r="D576" t="s" s="11">
        <v>125</v>
      </c>
      <c r="E576" s="128">
        <v>1.1</v>
      </c>
      <c r="F576" t="s" s="11">
        <v>190</v>
      </c>
      <c r="G576" s="128">
        <f>E576*C576/2</f>
        <v>1.452</v>
      </c>
      <c r="H576" s="7"/>
      <c r="I576" s="128">
        <f>SUM(G573:G576)</f>
        <v>4.502</v>
      </c>
      <c r="J576" t="s" s="11">
        <v>16</v>
      </c>
      <c r="K576" s="7"/>
    </row>
    <row r="577" ht="12" customHeight="1">
      <c r="A577" s="7"/>
      <c r="B577" s="7"/>
      <c r="C577" t="s" s="11">
        <v>209</v>
      </c>
      <c r="D577" s="7"/>
      <c r="E577" s="7"/>
      <c r="F577" s="7"/>
      <c r="G577" s="7"/>
      <c r="H577" s="7"/>
      <c r="I577" s="7"/>
      <c r="J577" s="7"/>
      <c r="K577" s="7"/>
    </row>
    <row r="578" ht="12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ht="12" customHeight="1">
      <c r="A579" s="7"/>
      <c r="B579" s="7"/>
      <c r="C579" s="7"/>
      <c r="D579" s="7"/>
      <c r="E579" s="7"/>
      <c r="F579" s="7"/>
      <c r="G579" s="7"/>
      <c r="H579" s="7"/>
      <c r="I579" s="14"/>
      <c r="J579" s="14"/>
      <c r="K579" s="7"/>
    </row>
    <row r="580" ht="12" customHeight="1">
      <c r="A580" s="7"/>
      <c r="B580" s="7"/>
      <c r="C580" s="7"/>
      <c r="D580" s="7"/>
      <c r="E580" s="7"/>
      <c r="F580" s="7"/>
      <c r="G580" s="7"/>
      <c r="H580" s="117"/>
      <c r="I580" s="146">
        <f>SUM(I569:I576)</f>
        <v>107.91467</v>
      </c>
      <c r="J580" t="s" s="147">
        <v>16</v>
      </c>
      <c r="K580" s="119"/>
    </row>
    <row r="581" ht="12" customHeight="1">
      <c r="A581" s="7"/>
      <c r="B581" s="7"/>
      <c r="C581" s="7"/>
      <c r="D581" s="7"/>
      <c r="E581" s="7"/>
      <c r="F581" s="7"/>
      <c r="G581" s="7"/>
      <c r="H581" s="7"/>
      <c r="I581" s="148"/>
      <c r="J581" s="148"/>
      <c r="K581" s="7"/>
    </row>
    <row r="582" ht="12" customHeight="1">
      <c r="A582" s="7"/>
      <c r="B582" s="7"/>
      <c r="C582" s="7"/>
      <c r="D582" s="7"/>
      <c r="E582" s="7"/>
      <c r="F582" s="7"/>
      <c r="G582" s="7"/>
      <c r="H582" s="7"/>
      <c r="I582" s="152"/>
      <c r="J582" s="152"/>
      <c r="K582" s="7"/>
    </row>
    <row r="583" ht="12" customHeight="1">
      <c r="A583" s="7"/>
      <c r="B583" s="7"/>
      <c r="C583" t="s" s="11">
        <v>120</v>
      </c>
      <c r="D583" s="7"/>
      <c r="E583" s="7"/>
      <c r="F583" s="7"/>
      <c r="G583" s="7"/>
      <c r="H583" s="7"/>
      <c r="I583" s="7"/>
      <c r="J583" s="7"/>
      <c r="K583" s="7"/>
    </row>
    <row r="584" ht="12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ht="12" customHeight="1">
      <c r="A585" t="s" s="11">
        <v>121</v>
      </c>
      <c r="B585" s="7"/>
      <c r="C585" t="s" s="124">
        <f>C494</f>
        <v>210</v>
      </c>
      <c r="D585" s="7"/>
      <c r="E585" s="7"/>
      <c r="F585" s="7"/>
      <c r="G585" s="7"/>
      <c r="H585" s="7"/>
      <c r="I585" s="7"/>
      <c r="J585" s="7"/>
      <c r="K585" s="7"/>
    </row>
    <row r="586" ht="12" customHeight="1">
      <c r="A586" t="s" s="11">
        <v>122</v>
      </c>
      <c r="B586" s="7"/>
      <c r="C586" s="137">
        <v>303</v>
      </c>
      <c r="D586" s="7"/>
      <c r="E586" s="7"/>
      <c r="F586" s="7"/>
      <c r="G586" s="7"/>
      <c r="H586" s="7"/>
      <c r="I586" s="7"/>
      <c r="J586" s="7"/>
      <c r="K586" s="7"/>
    </row>
    <row r="587" ht="14" customHeight="1">
      <c r="A587" t="s" s="11">
        <v>53</v>
      </c>
      <c r="B587" s="7"/>
      <c r="C587" s="137">
        <v>5</v>
      </c>
      <c r="D587" s="7"/>
      <c r="E587" s="7"/>
      <c r="F587" s="7"/>
      <c r="G587" s="7"/>
      <c r="H587" s="7"/>
      <c r="I587" s="7"/>
      <c r="J587" s="7"/>
      <c r="K587" s="7"/>
    </row>
    <row r="588" ht="12" customHeight="1">
      <c r="A588" s="7"/>
      <c r="B588" s="7"/>
      <c r="C588" s="135"/>
      <c r="D588" s="7"/>
      <c r="E588" s="7"/>
      <c r="F588" s="7"/>
      <c r="G588" s="7"/>
      <c r="H588" s="7"/>
      <c r="I588" s="7"/>
      <c r="J588" s="7"/>
      <c r="K588" s="7"/>
    </row>
    <row r="589" ht="12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ht="12" customHeight="1">
      <c r="A590" t="s" s="11">
        <v>123</v>
      </c>
      <c r="B590" s="7"/>
      <c r="C590" s="7"/>
      <c r="D590" s="7"/>
      <c r="E590" s="151"/>
      <c r="F590" s="7"/>
      <c r="G590" s="7"/>
      <c r="H590" s="7"/>
      <c r="I590" s="7"/>
      <c r="J590" s="7"/>
      <c r="K590" s="7"/>
    </row>
    <row r="591" ht="12" customHeight="1">
      <c r="A591" t="s" s="11">
        <v>124</v>
      </c>
      <c r="B591" s="7"/>
      <c r="C591" s="25">
        <v>4.69</v>
      </c>
      <c r="D591" t="s" s="11">
        <v>125</v>
      </c>
      <c r="E591" s="25">
        <v>5.86</v>
      </c>
      <c r="F591" t="s" s="11">
        <v>81</v>
      </c>
      <c r="G591" s="25">
        <f>E591*C591</f>
        <v>27.4834</v>
      </c>
      <c r="H591" s="7"/>
      <c r="I591" s="7"/>
      <c r="J591" s="7"/>
      <c r="K591" s="7"/>
    </row>
    <row r="592" ht="12" customHeight="1">
      <c r="A592" s="7"/>
      <c r="B592" t="s" s="11">
        <v>77</v>
      </c>
      <c r="C592" s="7"/>
      <c r="D592" s="7"/>
      <c r="E592" s="7"/>
      <c r="F592" s="7"/>
      <c r="G592" s="25">
        <v>-0.91</v>
      </c>
      <c r="H592" s="7"/>
      <c r="I592" s="25">
        <f>SUM(G591:G592)</f>
        <v>26.5734</v>
      </c>
      <c r="J592" t="s" s="11">
        <v>16</v>
      </c>
      <c r="K592" s="7"/>
    </row>
    <row r="593" ht="12" customHeight="1">
      <c r="A593" t="s" s="11">
        <v>128</v>
      </c>
      <c r="B593" s="7"/>
      <c r="C593" s="25">
        <v>2.4</v>
      </c>
      <c r="D593" t="s" s="11">
        <v>125</v>
      </c>
      <c r="E593" s="25">
        <v>2.43</v>
      </c>
      <c r="F593" t="s" s="11">
        <v>81</v>
      </c>
      <c r="G593" s="7"/>
      <c r="H593" s="7"/>
      <c r="I593" s="25">
        <f>E593*C593</f>
        <v>5.832</v>
      </c>
      <c r="J593" t="s" s="11">
        <v>16</v>
      </c>
      <c r="K593" s="7"/>
    </row>
    <row r="594" ht="12" customHeight="1">
      <c r="A594" t="s" s="11">
        <v>158</v>
      </c>
      <c r="B594" s="7"/>
      <c r="C594" s="25">
        <v>2.32</v>
      </c>
      <c r="D594" t="s" s="11">
        <v>125</v>
      </c>
      <c r="E594" s="25">
        <v>4.56</v>
      </c>
      <c r="F594" t="s" s="11">
        <v>81</v>
      </c>
      <c r="G594" s="7"/>
      <c r="H594" s="7"/>
      <c r="I594" s="25">
        <f>E594*C594</f>
        <v>10.5792</v>
      </c>
      <c r="J594" t="s" s="11">
        <v>16</v>
      </c>
      <c r="K594" s="7"/>
    </row>
    <row r="595" ht="12" customHeight="1">
      <c r="A595" t="s" s="11">
        <v>148</v>
      </c>
      <c r="B595" s="7"/>
      <c r="C595" s="25">
        <v>2.3</v>
      </c>
      <c r="D595" t="s" s="11">
        <v>125</v>
      </c>
      <c r="E595" s="25">
        <v>1.32</v>
      </c>
      <c r="F595" t="s" s="11">
        <v>219</v>
      </c>
      <c r="G595" s="7"/>
      <c r="H595" s="7"/>
      <c r="I595" s="25">
        <f>E595*C595</f>
        <v>3.036</v>
      </c>
      <c r="J595" t="s" s="11">
        <v>16</v>
      </c>
      <c r="K595" s="7"/>
    </row>
    <row r="596" ht="12" customHeight="1">
      <c r="A596" t="s" s="11">
        <v>129</v>
      </c>
      <c r="B596" s="7"/>
      <c r="C596" s="25">
        <v>1.42</v>
      </c>
      <c r="D596" t="s" s="11">
        <v>125</v>
      </c>
      <c r="E596" s="154">
        <v>2.3</v>
      </c>
      <c r="F596" t="s" s="11">
        <v>81</v>
      </c>
      <c r="G596" s="25">
        <f>E596*C596</f>
        <v>3.266</v>
      </c>
      <c r="H596" s="7"/>
      <c r="I596" s="7"/>
      <c r="J596" s="7"/>
      <c r="K596" s="7"/>
    </row>
    <row r="597" ht="12" customHeight="1">
      <c r="A597" s="7"/>
      <c r="B597" s="7"/>
      <c r="C597" s="25">
        <v>2.08</v>
      </c>
      <c r="D597" t="s" s="11">
        <v>125</v>
      </c>
      <c r="E597" s="25">
        <v>1.3</v>
      </c>
      <c r="F597" t="s" s="11">
        <v>81</v>
      </c>
      <c r="G597" s="25">
        <f>E597*C597</f>
        <v>2.704</v>
      </c>
      <c r="H597" s="7"/>
      <c r="I597" s="25">
        <f>SUM(G596:G597)</f>
        <v>5.97</v>
      </c>
      <c r="J597" t="s" s="11">
        <v>16</v>
      </c>
      <c r="K597" s="7"/>
    </row>
    <row r="598" ht="12" customHeight="1">
      <c r="A598" s="7"/>
      <c r="B598" s="7"/>
      <c r="C598" t="s" s="11">
        <v>212</v>
      </c>
      <c r="D598" s="7"/>
      <c r="E598" s="7"/>
      <c r="F598" t="s" s="11">
        <v>220</v>
      </c>
      <c r="G598" s="7"/>
      <c r="H598" s="7"/>
      <c r="I598" s="7"/>
      <c r="J598" s="7"/>
      <c r="K598" s="7"/>
    </row>
    <row r="599" ht="12" customHeight="1">
      <c r="A599" t="s" s="11">
        <v>132</v>
      </c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ht="12" customHeight="1">
      <c r="A600" t="s" s="11">
        <v>136</v>
      </c>
      <c r="B600" s="7"/>
      <c r="C600" s="25">
        <v>4.68</v>
      </c>
      <c r="D600" t="s" s="11">
        <v>125</v>
      </c>
      <c r="E600" s="25">
        <v>3.45</v>
      </c>
      <c r="F600" t="s" s="11">
        <v>81</v>
      </c>
      <c r="G600" s="7"/>
      <c r="H600" s="7"/>
      <c r="I600" s="25">
        <f>E600*C600</f>
        <v>16.146</v>
      </c>
      <c r="J600" t="s" s="11">
        <v>16</v>
      </c>
      <c r="K600" s="7"/>
    </row>
    <row r="601" ht="12" customHeight="1">
      <c r="A601" t="s" s="11">
        <v>135</v>
      </c>
      <c r="B601" s="7"/>
      <c r="C601" s="25">
        <v>2.85</v>
      </c>
      <c r="D601" t="s" s="11">
        <v>125</v>
      </c>
      <c r="E601" s="25">
        <v>1.72</v>
      </c>
      <c r="F601" t="s" s="11">
        <v>81</v>
      </c>
      <c r="G601" s="7"/>
      <c r="H601" s="7"/>
      <c r="I601" s="25">
        <f>E601*C601</f>
        <v>4.902</v>
      </c>
      <c r="J601" t="s" s="11">
        <v>16</v>
      </c>
      <c r="K601" s="7"/>
    </row>
    <row r="602" ht="12" customHeight="1">
      <c r="A602" t="s" s="11">
        <v>154</v>
      </c>
      <c r="B602" s="7"/>
      <c r="C602" s="25">
        <v>1.57</v>
      </c>
      <c r="D602" t="s" s="11">
        <v>125</v>
      </c>
      <c r="E602" s="25">
        <v>1.56</v>
      </c>
      <c r="F602" t="s" s="11">
        <v>81</v>
      </c>
      <c r="G602" s="25">
        <f>E602*C602</f>
        <v>2.4492</v>
      </c>
      <c r="H602" s="7"/>
      <c r="I602" s="7"/>
      <c r="J602" s="7"/>
      <c r="K602" s="7"/>
    </row>
    <row r="603" ht="12" customHeight="1">
      <c r="A603" s="7"/>
      <c r="B603" s="7"/>
      <c r="C603" s="25">
        <v>1.3</v>
      </c>
      <c r="D603" t="s" s="11">
        <v>125</v>
      </c>
      <c r="E603" s="25">
        <v>3.95</v>
      </c>
      <c r="F603" t="s" s="11">
        <v>81</v>
      </c>
      <c r="G603" s="25">
        <f>E603*C603</f>
        <v>5.135</v>
      </c>
      <c r="H603" s="7"/>
      <c r="I603" s="7"/>
      <c r="J603" s="7"/>
      <c r="K603" s="7"/>
    </row>
    <row r="604" ht="12" customHeight="1">
      <c r="A604" s="7"/>
      <c r="B604" s="7"/>
      <c r="C604" s="7"/>
      <c r="D604" s="7"/>
      <c r="E604" t="s" s="11">
        <v>214</v>
      </c>
      <c r="F604" s="7"/>
      <c r="G604" s="7"/>
      <c r="H604" s="7"/>
      <c r="I604" s="7"/>
      <c r="J604" s="7"/>
      <c r="K604" s="7"/>
    </row>
    <row r="605" ht="12" customHeight="1">
      <c r="A605" s="7"/>
      <c r="B605" s="7"/>
      <c r="C605" s="25">
        <v>1.82</v>
      </c>
      <c r="D605" t="s" s="11">
        <v>125</v>
      </c>
      <c r="E605" s="25">
        <v>1</v>
      </c>
      <c r="F605" t="s" s="11">
        <v>81</v>
      </c>
      <c r="G605" s="25">
        <f>E605*C605</f>
        <v>1.82</v>
      </c>
      <c r="H605" s="7"/>
      <c r="I605" s="25">
        <f>SUM(G602:G605)</f>
        <v>9.404199999999999</v>
      </c>
      <c r="J605" t="s" s="11">
        <v>16</v>
      </c>
      <c r="K605" s="7"/>
    </row>
    <row r="606" ht="12" customHeight="1">
      <c r="A606" s="7"/>
      <c r="B606" s="7"/>
      <c r="C606" t="s" s="11">
        <v>221</v>
      </c>
      <c r="D606" t="s" s="11">
        <v>222</v>
      </c>
      <c r="E606" s="7"/>
      <c r="F606" s="7"/>
      <c r="G606" s="7"/>
      <c r="H606" s="7"/>
      <c r="I606" s="7"/>
      <c r="J606" s="7"/>
      <c r="K606" s="7"/>
    </row>
    <row r="607" ht="12" customHeight="1">
      <c r="A607" t="s" s="11">
        <v>149</v>
      </c>
      <c r="B607" s="7"/>
      <c r="C607" s="25">
        <v>2.29</v>
      </c>
      <c r="D607" t="s" s="11">
        <v>125</v>
      </c>
      <c r="E607" s="125">
        <v>3.26</v>
      </c>
      <c r="F607" t="s" s="11">
        <v>81</v>
      </c>
      <c r="G607" s="25">
        <f>E607*C607</f>
        <v>7.4654</v>
      </c>
      <c r="H607" s="7"/>
      <c r="I607" s="7"/>
      <c r="J607" s="7"/>
      <c r="K607" s="7"/>
    </row>
    <row r="608" ht="12" customHeight="1">
      <c r="A608" s="7"/>
      <c r="B608" s="7"/>
      <c r="C608" s="7"/>
      <c r="D608" s="7"/>
      <c r="E608" t="s" s="11">
        <v>216</v>
      </c>
      <c r="F608" s="7"/>
      <c r="G608" s="7"/>
      <c r="H608" s="7"/>
      <c r="I608" s="7"/>
      <c r="J608" s="7"/>
      <c r="K608" s="7"/>
    </row>
    <row r="609" ht="12" customHeight="1">
      <c r="A609" s="7"/>
      <c r="B609" s="7"/>
      <c r="C609" s="25">
        <v>2.56</v>
      </c>
      <c r="D609" t="s" s="11">
        <v>125</v>
      </c>
      <c r="E609" s="25">
        <v>1.5</v>
      </c>
      <c r="F609" t="s" s="11">
        <v>81</v>
      </c>
      <c r="G609" s="25">
        <f>E609*C609</f>
        <v>3.84</v>
      </c>
      <c r="H609" s="7"/>
      <c r="I609" s="25">
        <f>SUM(G607:G609)</f>
        <v>11.3054</v>
      </c>
      <c r="J609" t="s" s="11">
        <v>16</v>
      </c>
      <c r="K609" s="7"/>
    </row>
    <row r="610" ht="14" customHeight="1">
      <c r="A610" t="s" s="11">
        <v>152</v>
      </c>
      <c r="B610" s="7"/>
      <c r="C610" s="25">
        <v>2.29</v>
      </c>
      <c r="D610" t="s" s="11">
        <v>125</v>
      </c>
      <c r="E610" s="25">
        <v>3.16</v>
      </c>
      <c r="F610" t="s" s="11">
        <v>81</v>
      </c>
      <c r="G610" s="25">
        <f>E610*C610</f>
        <v>7.2364</v>
      </c>
      <c r="H610" s="7"/>
      <c r="I610" s="7"/>
      <c r="J610" s="7"/>
      <c r="K610" s="7"/>
    </row>
    <row r="611" ht="14" customHeight="1">
      <c r="A611" s="7"/>
      <c r="B611" s="7"/>
      <c r="C611" s="25">
        <v>2.02</v>
      </c>
      <c r="D611" t="s" s="11">
        <v>125</v>
      </c>
      <c r="E611" s="154">
        <v>1.6</v>
      </c>
      <c r="F611" t="s" s="11">
        <v>81</v>
      </c>
      <c r="G611" s="25">
        <f>E611*C611</f>
        <v>3.232</v>
      </c>
      <c r="H611" s="7"/>
      <c r="I611" s="25">
        <f>SUM(G610:G611)</f>
        <v>10.4684</v>
      </c>
      <c r="J611" t="s" s="11">
        <v>16</v>
      </c>
      <c r="K611" s="7"/>
    </row>
    <row r="612" ht="14" customHeight="1">
      <c r="A612" s="7"/>
      <c r="B612" s="7"/>
      <c r="C612" t="s" s="11">
        <v>217</v>
      </c>
      <c r="D612" s="7"/>
      <c r="E612" s="7"/>
      <c r="F612" s="7"/>
      <c r="G612" s="7"/>
      <c r="H612" s="7"/>
      <c r="I612" s="25"/>
      <c r="J612" s="25"/>
      <c r="K612" s="7"/>
    </row>
    <row r="613" ht="14" customHeight="1">
      <c r="A613" s="7"/>
      <c r="B613" s="7"/>
      <c r="C613" t="s" s="11">
        <v>218</v>
      </c>
      <c r="D613" s="7"/>
      <c r="E613" s="125"/>
      <c r="F613" s="7"/>
      <c r="G613" s="7"/>
      <c r="H613" s="7"/>
      <c r="I613" s="25"/>
      <c r="J613" s="25"/>
      <c r="K613" s="7"/>
    </row>
    <row r="614" ht="14" customHeight="1">
      <c r="A614" t="s" s="11">
        <v>223</v>
      </c>
      <c r="B614" s="7"/>
      <c r="C614" s="7"/>
      <c r="D614" s="7"/>
      <c r="E614" s="125"/>
      <c r="F614" s="7"/>
      <c r="G614" s="7"/>
      <c r="H614" s="7"/>
      <c r="I614" s="48">
        <v>0.93</v>
      </c>
      <c r="J614" t="s" s="47">
        <v>16</v>
      </c>
      <c r="K614" s="7"/>
    </row>
    <row r="615" ht="14" customHeight="1">
      <c r="A615" s="7"/>
      <c r="B615" s="7"/>
      <c r="C615" s="7"/>
      <c r="D615" s="7"/>
      <c r="E615" s="7"/>
      <c r="F615" s="7"/>
      <c r="G615" s="7"/>
      <c r="H615" s="7"/>
      <c r="I615" s="97">
        <f>SUM(I590:I614)</f>
        <v>105.1466</v>
      </c>
      <c r="J615" t="s" s="150">
        <v>16</v>
      </c>
      <c r="K615" s="7"/>
    </row>
    <row r="616" ht="14" customHeight="1">
      <c r="A616" s="7"/>
      <c r="B616" t="s" s="11">
        <v>139</v>
      </c>
      <c r="C616" s="25">
        <f>SUM(I615)</f>
        <v>105.1466</v>
      </c>
      <c r="D616" t="s" s="11">
        <v>125</v>
      </c>
      <c r="E616" s="125">
        <v>-0.03</v>
      </c>
      <c r="F616" t="s" s="11">
        <v>81</v>
      </c>
      <c r="G616" s="7"/>
      <c r="H616" s="7"/>
      <c r="I616" s="25">
        <f>E616*C616</f>
        <v>-3.154398</v>
      </c>
      <c r="J616" t="s" s="11">
        <v>16</v>
      </c>
      <c r="K616" s="7"/>
    </row>
    <row r="617" ht="14" customHeight="1">
      <c r="A617" s="7"/>
      <c r="B617" s="7"/>
      <c r="C617" s="25">
        <f>SUM(I615:I616)</f>
        <v>101.992202</v>
      </c>
      <c r="D617" t="s" s="11">
        <v>125</v>
      </c>
      <c r="E617" s="125">
        <v>0.05</v>
      </c>
      <c r="F617" t="s" s="11">
        <v>81</v>
      </c>
      <c r="G617" s="25">
        <f>E617*C617</f>
        <v>5.0996101</v>
      </c>
      <c r="H617" s="7"/>
      <c r="I617" s="7"/>
      <c r="J617" s="7"/>
      <c r="K617" s="7"/>
    </row>
    <row r="618" ht="14" customHeight="1">
      <c r="A618" s="7"/>
      <c r="B618" s="7"/>
      <c r="C618" s="7"/>
      <c r="D618" s="7"/>
      <c r="E618" s="125"/>
      <c r="F618" s="7"/>
      <c r="G618" s="7"/>
      <c r="H618" s="7"/>
      <c r="I618" s="7"/>
      <c r="J618" s="7"/>
      <c r="K618" s="7"/>
    </row>
    <row r="619" ht="14" customHeight="1">
      <c r="A619" t="s" s="11">
        <v>140</v>
      </c>
      <c r="B619" s="7"/>
      <c r="C619" s="25">
        <v>2.4</v>
      </c>
      <c r="D619" t="s" s="11">
        <v>125</v>
      </c>
      <c r="E619" s="125">
        <v>1.35</v>
      </c>
      <c r="F619" t="s" s="11">
        <v>190</v>
      </c>
      <c r="G619" s="25">
        <f>E619*C619/2</f>
        <v>1.62</v>
      </c>
      <c r="H619" s="7"/>
      <c r="I619" s="7"/>
      <c r="J619" s="7"/>
      <c r="K619" s="7"/>
    </row>
    <row r="620" ht="14" customHeight="1">
      <c r="A620" s="7"/>
      <c r="B620" s="7"/>
      <c r="C620" s="7"/>
      <c r="D620" s="7"/>
      <c r="E620" t="s" s="124">
        <v>157</v>
      </c>
      <c r="F620" s="7"/>
      <c r="G620" s="7"/>
      <c r="H620" s="7"/>
      <c r="I620" s="7"/>
      <c r="J620" s="7"/>
      <c r="K620" s="7"/>
    </row>
    <row r="621" ht="14" customHeight="1">
      <c r="A621" s="7"/>
      <c r="B621" s="7"/>
      <c r="C621" s="25">
        <v>2.64</v>
      </c>
      <c r="D621" t="s" s="11">
        <v>125</v>
      </c>
      <c r="E621" s="125">
        <v>1.1</v>
      </c>
      <c r="F621" t="s" s="11">
        <v>190</v>
      </c>
      <c r="G621" s="25">
        <f>E621*C621/2</f>
        <v>1.452</v>
      </c>
      <c r="H621" s="7"/>
      <c r="I621" s="25">
        <f>SUM(G619:G621)</f>
        <v>3.072</v>
      </c>
      <c r="J621" t="s" s="11">
        <v>16</v>
      </c>
      <c r="K621" s="7"/>
    </row>
    <row r="622" ht="14" customHeight="1">
      <c r="A622" s="7"/>
      <c r="B622" s="7"/>
      <c r="C622" t="s" s="11">
        <v>209</v>
      </c>
      <c r="D622" s="7"/>
      <c r="E622" s="125"/>
      <c r="F622" s="7"/>
      <c r="G622" s="7"/>
      <c r="H622" s="7"/>
      <c r="I622" s="7"/>
      <c r="J622" s="7"/>
      <c r="K622" s="7"/>
    </row>
    <row r="623" ht="14.5" customHeight="1">
      <c r="A623" s="7"/>
      <c r="B623" s="7"/>
      <c r="C623" s="7"/>
      <c r="D623" s="7"/>
      <c r="E623" s="125"/>
      <c r="F623" s="7"/>
      <c r="G623" s="7"/>
      <c r="H623" s="7"/>
      <c r="I623" s="14"/>
      <c r="J623" s="14"/>
      <c r="K623" s="7"/>
    </row>
    <row r="624" ht="15" customHeight="1">
      <c r="A624" s="7"/>
      <c r="B624" s="7"/>
      <c r="C624" s="7"/>
      <c r="D624" s="7"/>
      <c r="E624" s="125"/>
      <c r="F624" s="7"/>
      <c r="G624" s="7"/>
      <c r="H624" s="117"/>
      <c r="I624" s="155">
        <f>SUM(I615:I621)</f>
        <v>105.064202</v>
      </c>
      <c r="J624" t="s" s="147">
        <v>16</v>
      </c>
      <c r="K624" s="119"/>
    </row>
    <row r="625" ht="14.5" customHeight="1">
      <c r="A625" s="7"/>
      <c r="B625" s="7"/>
      <c r="C625" s="7"/>
      <c r="D625" s="7"/>
      <c r="E625" s="125"/>
      <c r="F625" s="7"/>
      <c r="G625" s="7"/>
      <c r="H625" s="7"/>
      <c r="I625" s="156"/>
      <c r="J625" s="156"/>
      <c r="K625" s="7"/>
    </row>
    <row r="626" ht="14" customHeight="1">
      <c r="A626" s="7"/>
      <c r="B626" s="7"/>
      <c r="C626" s="7"/>
      <c r="D626" s="7"/>
      <c r="E626" s="125"/>
      <c r="F626" s="7"/>
      <c r="G626" s="7"/>
      <c r="H626" s="7"/>
      <c r="I626" s="142"/>
      <c r="J626" s="142"/>
      <c r="K626" s="7"/>
    </row>
    <row r="627" ht="14" customHeight="1">
      <c r="A627" s="7"/>
      <c r="B627" s="7"/>
      <c r="C627" t="s" s="11">
        <v>120</v>
      </c>
      <c r="D627" s="7"/>
      <c r="E627" s="7"/>
      <c r="F627" s="7"/>
      <c r="G627" s="7"/>
      <c r="H627" s="7"/>
      <c r="I627" s="7"/>
      <c r="J627" s="7"/>
      <c r="K627" s="7"/>
    </row>
    <row r="628" ht="14" customHeight="1">
      <c r="A628" t="s" s="11">
        <v>121</v>
      </c>
      <c r="B628" s="7"/>
      <c r="C628" t="s" s="11">
        <v>224</v>
      </c>
      <c r="D628" s="7"/>
      <c r="E628" s="7"/>
      <c r="F628" s="7"/>
      <c r="G628" s="7"/>
      <c r="H628" s="7"/>
      <c r="I628" s="7"/>
      <c r="J628" s="7"/>
      <c r="K628" s="7"/>
    </row>
    <row r="629" ht="14" customHeight="1">
      <c r="A629" t="s" s="11">
        <v>122</v>
      </c>
      <c r="B629" s="7"/>
      <c r="C629" s="137">
        <v>304</v>
      </c>
      <c r="D629" t="s" s="11">
        <v>225</v>
      </c>
      <c r="E629" s="7"/>
      <c r="F629" s="7"/>
      <c r="G629" s="7"/>
      <c r="H629" t="s" s="11">
        <v>226</v>
      </c>
      <c r="I629" s="7"/>
      <c r="J629" s="7"/>
      <c r="K629" s="7"/>
    </row>
    <row r="630" ht="14" customHeight="1">
      <c r="A630" t="s" s="11">
        <v>53</v>
      </c>
      <c r="B630" s="7"/>
      <c r="C630" s="137">
        <v>3</v>
      </c>
      <c r="D630" s="7"/>
      <c r="E630" s="7"/>
      <c r="F630" s="7"/>
      <c r="G630" s="7"/>
      <c r="H630" s="7"/>
      <c r="I630" s="7"/>
      <c r="J630" s="7"/>
      <c r="K630" s="7"/>
    </row>
    <row r="631" ht="14" customHeight="1">
      <c r="A631" s="7"/>
      <c r="B631" t="s" s="11">
        <v>227</v>
      </c>
      <c r="C631" s="7"/>
      <c r="D631" s="7"/>
      <c r="E631" s="7"/>
      <c r="F631" s="7"/>
      <c r="G631" s="7"/>
      <c r="H631" s="7"/>
      <c r="I631" s="7"/>
      <c r="J631" s="7"/>
      <c r="K631" s="7"/>
    </row>
    <row r="632" ht="14" customHeight="1">
      <c r="A632" t="s" s="11">
        <v>133</v>
      </c>
      <c r="B632" s="7"/>
      <c r="C632" s="128">
        <v>3.59</v>
      </c>
      <c r="D632" t="s" s="11">
        <v>125</v>
      </c>
      <c r="E632" s="128">
        <v>4.68</v>
      </c>
      <c r="F632" t="s" s="11">
        <v>81</v>
      </c>
      <c r="G632" s="7"/>
      <c r="H632" s="7"/>
      <c r="I632" s="128">
        <f>E632*C632</f>
        <v>16.8012</v>
      </c>
      <c r="J632" t="s" s="11">
        <v>16</v>
      </c>
      <c r="K632" s="7"/>
    </row>
    <row r="633" ht="14" customHeight="1">
      <c r="A633" t="s" s="11">
        <v>135</v>
      </c>
      <c r="B633" s="7"/>
      <c r="C633" s="128">
        <v>2.57</v>
      </c>
      <c r="D633" t="s" s="11">
        <v>125</v>
      </c>
      <c r="E633" s="128">
        <v>1.44</v>
      </c>
      <c r="F633" t="s" s="11">
        <v>81</v>
      </c>
      <c r="G633" s="7"/>
      <c r="H633" s="7"/>
      <c r="I633" s="128">
        <f>E633*C633</f>
        <v>3.7008</v>
      </c>
      <c r="J633" t="s" s="11">
        <v>16</v>
      </c>
      <c r="K633" s="7"/>
    </row>
    <row r="634" ht="14" customHeight="1">
      <c r="A634" t="s" s="11">
        <v>129</v>
      </c>
      <c r="B634" s="7"/>
      <c r="C634" s="128">
        <v>3.14</v>
      </c>
      <c r="D634" t="s" s="11">
        <v>125</v>
      </c>
      <c r="E634" s="128">
        <v>1.57</v>
      </c>
      <c r="F634" t="s" s="11">
        <v>81</v>
      </c>
      <c r="G634" s="128">
        <f>C634*E634</f>
        <v>4.9298</v>
      </c>
      <c r="H634" s="7"/>
      <c r="I634" s="7"/>
      <c r="J634" s="7"/>
      <c r="K634" s="7"/>
    </row>
    <row r="635" ht="14" customHeight="1">
      <c r="A635" s="7"/>
      <c r="B635" s="7"/>
      <c r="C635" t="s" s="11">
        <v>163</v>
      </c>
      <c r="D635" s="7"/>
      <c r="E635" s="7"/>
      <c r="F635" s="7"/>
      <c r="G635" s="7"/>
      <c r="H635" s="7"/>
      <c r="I635" s="7"/>
      <c r="J635" s="7"/>
      <c r="K635" s="7"/>
    </row>
    <row r="636" ht="14" customHeight="1">
      <c r="A636" s="7"/>
      <c r="B636" s="7"/>
      <c r="C636" s="128">
        <v>1</v>
      </c>
      <c r="D636" t="s" s="11">
        <v>125</v>
      </c>
      <c r="E636" s="128">
        <v>1.3</v>
      </c>
      <c r="F636" t="s" s="11">
        <v>81</v>
      </c>
      <c r="G636" s="128">
        <f>C636*E636</f>
        <v>1.3</v>
      </c>
      <c r="H636" s="7"/>
      <c r="I636" s="128">
        <f>SUM(G634:G636)</f>
        <v>6.2298</v>
      </c>
      <c r="J636" t="s" s="11">
        <v>16</v>
      </c>
      <c r="K636" s="7"/>
    </row>
    <row r="637" ht="14" customHeight="1">
      <c r="A637" s="7"/>
      <c r="B637" t="s" s="11">
        <v>228</v>
      </c>
      <c r="C637" s="7"/>
      <c r="D637" s="7"/>
      <c r="E637" s="7"/>
      <c r="F637" s="7"/>
      <c r="G637" s="7"/>
      <c r="H637" s="7"/>
      <c r="I637" s="7"/>
      <c r="J637" s="7"/>
      <c r="K637" s="7"/>
    </row>
    <row r="638" ht="14" customHeight="1">
      <c r="A638" t="s" s="11">
        <v>124</v>
      </c>
      <c r="B638" s="7"/>
      <c r="C638" s="7"/>
      <c r="D638" s="7"/>
      <c r="E638" s="7"/>
      <c r="F638" s="7"/>
      <c r="G638" s="7"/>
      <c r="H638" s="7"/>
      <c r="I638" s="128">
        <v>20.99</v>
      </c>
      <c r="J638" t="s" s="11">
        <v>16</v>
      </c>
      <c r="K638" s="7"/>
    </row>
    <row r="639" ht="14" customHeight="1">
      <c r="A639" t="s" s="11">
        <v>128</v>
      </c>
      <c r="B639" s="7"/>
      <c r="C639" s="7"/>
      <c r="D639" s="7"/>
      <c r="E639" s="7"/>
      <c r="F639" s="7"/>
      <c r="G639" s="7"/>
      <c r="H639" s="7"/>
      <c r="I639" s="128">
        <v>5.45</v>
      </c>
      <c r="J639" t="s" s="11">
        <v>16</v>
      </c>
      <c r="K639" s="7"/>
    </row>
    <row r="640" ht="14" customHeight="1">
      <c r="A640" t="s" s="11">
        <v>166</v>
      </c>
      <c r="B640" s="7"/>
      <c r="C640" s="7"/>
      <c r="D640" s="7"/>
      <c r="E640" s="7"/>
      <c r="F640" s="7"/>
      <c r="G640" s="7"/>
      <c r="H640" s="7"/>
      <c r="I640" s="128">
        <v>16.77</v>
      </c>
      <c r="J640" t="s" s="11">
        <v>16</v>
      </c>
      <c r="K640" s="7"/>
    </row>
    <row r="641" ht="14" customHeight="1">
      <c r="A641" t="s" s="11">
        <v>135</v>
      </c>
      <c r="B641" s="7"/>
      <c r="C641" s="7"/>
      <c r="D641" s="7"/>
      <c r="E641" s="7"/>
      <c r="F641" s="7"/>
      <c r="G641" s="7"/>
      <c r="H641" s="7"/>
      <c r="I641" s="128">
        <v>4.63</v>
      </c>
      <c r="J641" t="s" s="11">
        <v>16</v>
      </c>
      <c r="K641" s="7"/>
    </row>
    <row r="642" ht="14" customHeight="1">
      <c r="A642" t="s" s="11">
        <v>129</v>
      </c>
      <c r="B642" s="7"/>
      <c r="C642" s="7"/>
      <c r="D642" s="7"/>
      <c r="E642" s="7"/>
      <c r="F642" s="7"/>
      <c r="G642" s="7"/>
      <c r="H642" s="7"/>
      <c r="I642" s="128">
        <v>6.1</v>
      </c>
      <c r="J642" t="s" s="11">
        <v>16</v>
      </c>
      <c r="K642" s="7"/>
    </row>
    <row r="643" ht="14" customHeight="1">
      <c r="A643" t="s" s="11">
        <v>229</v>
      </c>
      <c r="B643" s="7"/>
      <c r="C643" s="7"/>
      <c r="D643" s="7"/>
      <c r="E643" s="7"/>
      <c r="F643" s="7"/>
      <c r="G643" s="7"/>
      <c r="H643" s="7"/>
      <c r="I643" s="48">
        <v>0.31</v>
      </c>
      <c r="J643" t="s" s="47">
        <v>16</v>
      </c>
      <c r="K643" s="7"/>
    </row>
    <row r="644" ht="13.5" customHeight="1">
      <c r="A644" s="7"/>
      <c r="B644" s="7"/>
      <c r="C644" s="7"/>
      <c r="D644" s="7"/>
      <c r="E644" s="7"/>
      <c r="F644" s="7"/>
      <c r="G644" s="7"/>
      <c r="H644" s="7"/>
      <c r="I644" s="134">
        <f>SUM(I632:I643)</f>
        <v>80.98180000000001</v>
      </c>
      <c r="J644" t="s" s="150">
        <v>16</v>
      </c>
      <c r="K644" s="7"/>
    </row>
    <row r="645" ht="13.5" customHeight="1" hidden="1">
      <c r="A645" s="7"/>
      <c r="B645" t="s" s="11">
        <v>230</v>
      </c>
      <c r="C645" s="7"/>
      <c r="D645" s="7"/>
      <c r="E645" s="7"/>
      <c r="F645" s="7"/>
      <c r="G645" s="7"/>
      <c r="H645" s="7"/>
      <c r="I645" s="128">
        <v>0.31</v>
      </c>
      <c r="J645" t="s" s="11">
        <v>16</v>
      </c>
      <c r="K645" s="7"/>
    </row>
    <row r="646" ht="14" customHeight="1">
      <c r="A646" s="7"/>
      <c r="B646" t="s" s="11">
        <v>139</v>
      </c>
      <c r="C646" s="128">
        <f>SUM(I644)</f>
        <v>80.98180000000001</v>
      </c>
      <c r="D646" t="s" s="11">
        <v>125</v>
      </c>
      <c r="E646" s="128">
        <v>-0.03</v>
      </c>
      <c r="F646" t="s" s="11">
        <v>81</v>
      </c>
      <c r="G646" s="7"/>
      <c r="H646" s="7"/>
      <c r="I646" s="128">
        <f>E646*C646</f>
        <v>-2.429454</v>
      </c>
      <c r="J646" t="s" s="11">
        <v>16</v>
      </c>
      <c r="K646" s="7"/>
    </row>
    <row r="647" ht="14" customHeight="1">
      <c r="A647" s="7"/>
      <c r="B647" s="7"/>
      <c r="C647" s="128">
        <f>SUM(I644:I646)</f>
        <v>78.862346</v>
      </c>
      <c r="D647" t="s" s="11">
        <v>125</v>
      </c>
      <c r="E647" s="128">
        <v>0.05</v>
      </c>
      <c r="F647" t="s" s="11">
        <v>81</v>
      </c>
      <c r="G647" s="7"/>
      <c r="H647" s="7"/>
      <c r="I647" s="128">
        <f>C647*E647*0.5</f>
        <v>1.97155865</v>
      </c>
      <c r="J647" t="s" s="11">
        <v>16</v>
      </c>
      <c r="K647" s="7"/>
    </row>
    <row r="648" ht="14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ht="14" customHeight="1">
      <c r="A649" t="s" s="11">
        <v>140</v>
      </c>
      <c r="B649" s="7"/>
      <c r="C649" s="128">
        <v>2.3</v>
      </c>
      <c r="D649" t="s" s="11">
        <v>125</v>
      </c>
      <c r="E649" s="128">
        <v>1.94</v>
      </c>
      <c r="F649" t="s" s="11">
        <v>141</v>
      </c>
      <c r="G649" s="128">
        <f>E649*C649/2</f>
        <v>2.231</v>
      </c>
      <c r="H649" s="7"/>
      <c r="I649" s="7"/>
      <c r="J649" s="7"/>
      <c r="K649" s="7"/>
    </row>
    <row r="650" ht="14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ht="14.5" customHeight="1">
      <c r="A651" s="7"/>
      <c r="B651" s="7"/>
      <c r="C651" s="7"/>
      <c r="D651" s="7"/>
      <c r="E651" s="7"/>
      <c r="F651" s="7"/>
      <c r="G651" s="7"/>
      <c r="H651" s="7"/>
      <c r="I651" s="14"/>
      <c r="J651" s="14"/>
      <c r="K651" s="7"/>
    </row>
    <row r="652" ht="15" customHeight="1">
      <c r="A652" s="7"/>
      <c r="B652" s="7"/>
      <c r="C652" s="7"/>
      <c r="D652" s="7"/>
      <c r="E652" s="7"/>
      <c r="F652" s="7"/>
      <c r="G652" s="7"/>
      <c r="H652" s="117"/>
      <c r="I652" s="146">
        <f>SUM(I644:I651)</f>
        <v>80.83390464999999</v>
      </c>
      <c r="J652" t="s" s="147">
        <v>16</v>
      </c>
      <c r="K652" s="119"/>
    </row>
    <row r="653" ht="14.5" customHeight="1">
      <c r="A653" s="7"/>
      <c r="B653" s="7"/>
      <c r="C653" s="7"/>
      <c r="D653" s="7"/>
      <c r="E653" s="7"/>
      <c r="F653" s="7"/>
      <c r="G653" s="7"/>
      <c r="H653" s="7"/>
      <c r="I653" s="148"/>
      <c r="J653" s="149"/>
      <c r="K653" s="7"/>
    </row>
    <row r="654" ht="14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ht="14" customHeight="1">
      <c r="A655" s="7"/>
      <c r="B655" s="7"/>
      <c r="C655" t="s" s="11">
        <v>120</v>
      </c>
      <c r="D655" s="7"/>
      <c r="E655" s="7"/>
      <c r="F655" s="7"/>
      <c r="G655" s="7"/>
      <c r="H655" s="7"/>
      <c r="I655" s="7"/>
      <c r="J655" s="7"/>
      <c r="K655" s="7"/>
    </row>
    <row r="656" ht="14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ht="14" customHeight="1">
      <c r="A657" t="s" s="11">
        <v>121</v>
      </c>
      <c r="B657" s="7"/>
      <c r="C657" t="s" s="124">
        <v>26</v>
      </c>
      <c r="D657" s="7"/>
      <c r="E657" s="7"/>
      <c r="F657" s="7"/>
      <c r="G657" s="7"/>
      <c r="H657" s="7"/>
      <c r="I657" s="7"/>
      <c r="J657" s="7"/>
      <c r="K657" s="7"/>
    </row>
    <row r="658" ht="14" customHeight="1">
      <c r="A658" t="s" s="11">
        <v>122</v>
      </c>
      <c r="B658" s="7"/>
      <c r="C658" s="137">
        <v>305</v>
      </c>
      <c r="D658" s="7"/>
      <c r="E658" s="7"/>
      <c r="F658" s="7"/>
      <c r="G658" s="7"/>
      <c r="H658" s="7"/>
      <c r="I658" s="7"/>
      <c r="J658" s="7"/>
      <c r="K658" s="7"/>
    </row>
    <row r="659" ht="14" customHeight="1">
      <c r="A659" t="s" s="11">
        <v>53</v>
      </c>
      <c r="B659" s="7"/>
      <c r="C659" t="s" s="124">
        <v>231</v>
      </c>
      <c r="D659" s="7"/>
      <c r="E659" s="7"/>
      <c r="F659" s="7"/>
      <c r="G659" s="7"/>
      <c r="H659" s="7"/>
      <c r="I659" s="7"/>
      <c r="J659" s="7"/>
      <c r="K659" s="7"/>
    </row>
    <row r="660" ht="14" customHeight="1">
      <c r="A660" s="7"/>
      <c r="B660" s="7"/>
      <c r="C660" s="137"/>
      <c r="D660" s="7"/>
      <c r="E660" s="7"/>
      <c r="F660" s="7"/>
      <c r="G660" s="7"/>
      <c r="H660" s="7"/>
      <c r="I660" s="7"/>
      <c r="J660" s="7"/>
      <c r="K660" s="7"/>
    </row>
    <row r="661" ht="14" customHeight="1">
      <c r="A661" s="7"/>
      <c r="B661" s="7"/>
      <c r="C661" s="137"/>
      <c r="D661" s="7"/>
      <c r="E661" s="7"/>
      <c r="F661" s="7"/>
      <c r="G661" s="7"/>
      <c r="H661" s="7"/>
      <c r="I661" s="7"/>
      <c r="J661" s="7"/>
      <c r="K661" s="7"/>
    </row>
    <row r="662" ht="14" customHeight="1">
      <c r="A662" t="s" s="11">
        <v>123</v>
      </c>
      <c r="B662" s="7"/>
      <c r="C662" s="135"/>
      <c r="D662" s="7"/>
      <c r="E662" s="7"/>
      <c r="F662" s="7"/>
      <c r="G662" s="7"/>
      <c r="H662" s="7"/>
      <c r="I662" s="7"/>
      <c r="J662" s="7"/>
      <c r="K662" s="7"/>
    </row>
    <row r="663" ht="14" customHeight="1">
      <c r="A663" t="s" s="11">
        <v>232</v>
      </c>
      <c r="B663" s="7"/>
      <c r="C663" s="128">
        <v>4.68</v>
      </c>
      <c r="D663" t="s" s="11">
        <v>125</v>
      </c>
      <c r="E663" s="128">
        <v>4.69</v>
      </c>
      <c r="F663" t="s" s="11">
        <v>81</v>
      </c>
      <c r="G663" s="128">
        <f>E663*C663</f>
        <v>21.9492</v>
      </c>
      <c r="H663" s="7"/>
      <c r="I663" s="7"/>
      <c r="J663" s="7"/>
      <c r="K663" s="7"/>
    </row>
    <row r="664" ht="14" customHeight="1">
      <c r="A664" s="7"/>
      <c r="B664" s="7"/>
      <c r="C664" t="s" s="11">
        <v>233</v>
      </c>
      <c r="D664" t="s" s="11">
        <v>234</v>
      </c>
      <c r="E664" s="7"/>
      <c r="F664" s="7"/>
      <c r="G664" s="7"/>
      <c r="H664" s="7"/>
      <c r="I664" s="7"/>
      <c r="J664" s="7"/>
      <c r="K664" s="7"/>
    </row>
    <row r="665" ht="14" customHeight="1">
      <c r="A665" s="7"/>
      <c r="B665" t="s" s="11">
        <v>127</v>
      </c>
      <c r="C665" s="7"/>
      <c r="D665" s="7"/>
      <c r="E665" s="7"/>
      <c r="F665" s="7"/>
      <c r="G665" s="128">
        <v>-1.13</v>
      </c>
      <c r="H665" s="7"/>
      <c r="I665" s="128">
        <f>SUM(G663:G665)</f>
        <v>20.8192</v>
      </c>
      <c r="J665" t="s" s="11">
        <v>16</v>
      </c>
      <c r="K665" s="7"/>
    </row>
    <row r="666" ht="14" customHeight="1">
      <c r="A666" t="s" s="11">
        <v>135</v>
      </c>
      <c r="B666" s="7"/>
      <c r="C666" s="128">
        <v>2.3</v>
      </c>
      <c r="D666" t="s" s="11">
        <v>125</v>
      </c>
      <c r="E666" s="128">
        <v>2.16</v>
      </c>
      <c r="F666" t="s" s="11">
        <v>81</v>
      </c>
      <c r="G666" s="7"/>
      <c r="H666" s="7"/>
      <c r="I666" s="128">
        <f>E666*C666</f>
        <v>4.968</v>
      </c>
      <c r="J666" t="s" s="11">
        <v>16</v>
      </c>
      <c r="K666" s="7"/>
    </row>
    <row r="667" ht="14" customHeight="1">
      <c r="A667" t="s" s="11">
        <v>132</v>
      </c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ht="14" customHeight="1">
      <c r="A668" t="s" s="11">
        <v>129</v>
      </c>
      <c r="B668" s="7"/>
      <c r="C668" s="128">
        <v>1.3</v>
      </c>
      <c r="D668" t="s" s="11">
        <v>125</v>
      </c>
      <c r="E668" s="128">
        <v>4.22</v>
      </c>
      <c r="F668" t="s" s="11">
        <v>81</v>
      </c>
      <c r="G668" s="7"/>
      <c r="H668" s="7"/>
      <c r="I668" s="128">
        <f>E668*C668</f>
        <v>5.486</v>
      </c>
      <c r="J668" t="s" s="11">
        <v>16</v>
      </c>
      <c r="K668" s="7"/>
    </row>
    <row r="669" ht="14" customHeight="1">
      <c r="A669" t="s" s="11">
        <v>137</v>
      </c>
      <c r="B669" s="7"/>
      <c r="C669" s="128">
        <v>1.2</v>
      </c>
      <c r="D669" t="s" s="11">
        <v>125</v>
      </c>
      <c r="E669" s="128">
        <v>1.3</v>
      </c>
      <c r="F669" t="s" s="11">
        <v>81</v>
      </c>
      <c r="G669" s="128">
        <f>E669*C669</f>
        <v>1.56</v>
      </c>
      <c r="H669" s="7"/>
      <c r="I669" s="7"/>
      <c r="J669" s="7"/>
      <c r="K669" s="7"/>
    </row>
    <row r="670" ht="14" customHeight="1">
      <c r="A670" s="7"/>
      <c r="B670" t="s" s="11">
        <v>127</v>
      </c>
      <c r="C670" s="7"/>
      <c r="D670" s="7"/>
      <c r="E670" s="7"/>
      <c r="F670" s="7"/>
      <c r="G670" s="128">
        <v>-1.13</v>
      </c>
      <c r="H670" s="7"/>
      <c r="I670" s="128">
        <f>SUM(G669:G670)</f>
        <v>0.43</v>
      </c>
      <c r="J670" t="s" s="11">
        <v>16</v>
      </c>
      <c r="K670" s="7"/>
    </row>
    <row r="671" ht="14" customHeight="1">
      <c r="A671" t="s" s="11">
        <v>166</v>
      </c>
      <c r="B671" s="7"/>
      <c r="C671" s="128">
        <v>2.42</v>
      </c>
      <c r="D671" t="s" s="11">
        <v>125</v>
      </c>
      <c r="E671" s="128">
        <v>3.29</v>
      </c>
      <c r="F671" t="s" s="11">
        <v>81</v>
      </c>
      <c r="G671" s="7"/>
      <c r="H671" s="7"/>
      <c r="I671" s="131">
        <f>E671*C671</f>
        <v>7.9618</v>
      </c>
      <c r="J671" t="s" s="47">
        <v>16</v>
      </c>
      <c r="K671" s="7"/>
    </row>
    <row r="672" ht="14" customHeight="1">
      <c r="A672" s="7"/>
      <c r="B672" s="7"/>
      <c r="C672" s="7"/>
      <c r="D672" s="7"/>
      <c r="E672" t="s" s="11">
        <v>235</v>
      </c>
      <c r="F672" t="s" s="11">
        <v>236</v>
      </c>
      <c r="G672" s="7"/>
      <c r="H672" s="7"/>
      <c r="I672" s="134">
        <f>SUM(I665:I671)</f>
        <v>39.665</v>
      </c>
      <c r="J672" t="s" s="150">
        <v>16</v>
      </c>
      <c r="K672" s="7"/>
    </row>
    <row r="673" ht="14" customHeight="1">
      <c r="A673" s="7"/>
      <c r="B673" t="s" s="11">
        <v>139</v>
      </c>
      <c r="C673" s="128">
        <f>I672</f>
        <v>39.665</v>
      </c>
      <c r="D673" t="s" s="11">
        <v>125</v>
      </c>
      <c r="E673" s="128">
        <v>-0.03</v>
      </c>
      <c r="F673" t="s" s="11">
        <v>81</v>
      </c>
      <c r="G673" s="7"/>
      <c r="H673" s="7"/>
      <c r="I673" s="128">
        <f>E673*C673</f>
        <v>-1.18995</v>
      </c>
      <c r="J673" t="s" s="11">
        <v>16</v>
      </c>
      <c r="K673" s="7"/>
    </row>
    <row r="674" ht="14" customHeight="1">
      <c r="A674" s="7"/>
      <c r="B674" s="7"/>
      <c r="C674" s="128">
        <f>SUM(I672:I673)</f>
        <v>38.47505</v>
      </c>
      <c r="D674" t="s" s="11">
        <v>125</v>
      </c>
      <c r="E674" s="128">
        <v>0.05</v>
      </c>
      <c r="F674" t="s" s="11">
        <v>81</v>
      </c>
      <c r="G674" s="7"/>
      <c r="H674" s="7"/>
      <c r="I674" s="128">
        <f>E674*C674</f>
        <v>1.9237525</v>
      </c>
      <c r="J674" t="s" s="11">
        <v>16</v>
      </c>
      <c r="K674" s="7"/>
    </row>
    <row r="675" ht="14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ht="14" customHeight="1">
      <c r="A676" t="s" s="11">
        <v>140</v>
      </c>
      <c r="B676" s="7"/>
      <c r="C676" s="128">
        <v>2.3</v>
      </c>
      <c r="D676" t="s" s="11">
        <v>125</v>
      </c>
      <c r="E676" s="128">
        <v>1.35</v>
      </c>
      <c r="F676" t="s" s="11">
        <v>237</v>
      </c>
      <c r="G676" s="128">
        <f>C676*E676/2</f>
        <v>1.5525</v>
      </c>
      <c r="H676" s="7"/>
      <c r="I676" s="7"/>
      <c r="J676" s="7"/>
      <c r="K676" s="7"/>
    </row>
    <row r="677" ht="14" customHeight="1">
      <c r="A677" s="7"/>
      <c r="B677" s="7"/>
      <c r="C677" s="7"/>
      <c r="D677" s="7"/>
      <c r="E677" t="s" s="11">
        <v>238</v>
      </c>
      <c r="F677" s="128"/>
      <c r="G677" s="7"/>
      <c r="H677" s="7"/>
      <c r="I677" s="7"/>
      <c r="J677" s="7"/>
      <c r="K677" s="7"/>
    </row>
    <row r="678" ht="14" customHeight="1">
      <c r="A678" s="7"/>
      <c r="B678" s="7"/>
      <c r="C678" s="128">
        <v>2.78</v>
      </c>
      <c r="D678" t="s" s="11">
        <v>125</v>
      </c>
      <c r="E678" s="128">
        <v>1</v>
      </c>
      <c r="F678" t="s" s="11">
        <v>190</v>
      </c>
      <c r="G678" s="128">
        <f>C678*E678/2</f>
        <v>1.39</v>
      </c>
      <c r="H678" s="25">
        <f>SUM(G676:G678)</f>
        <v>2.9425</v>
      </c>
      <c r="I678" s="7"/>
      <c r="J678" s="7"/>
      <c r="K678" s="7"/>
    </row>
    <row r="679" ht="14" customHeight="1">
      <c r="A679" s="7"/>
      <c r="B679" s="7"/>
      <c r="C679" t="s" s="11">
        <v>239</v>
      </c>
      <c r="D679" s="7"/>
      <c r="E679" s="7"/>
      <c r="F679" s="128"/>
      <c r="G679" s="7"/>
      <c r="H679" s="7"/>
      <c r="I679" s="7"/>
      <c r="J679" s="7"/>
      <c r="K679" s="7"/>
    </row>
    <row r="680" ht="14" customHeight="1">
      <c r="A680" s="7"/>
      <c r="B680" s="7"/>
      <c r="C680" s="7"/>
      <c r="D680" s="7"/>
      <c r="E680" s="7"/>
      <c r="F680" s="128"/>
      <c r="G680" s="7"/>
      <c r="H680" s="7"/>
      <c r="I680" s="7"/>
      <c r="J680" s="7"/>
      <c r="K680" s="7"/>
    </row>
    <row r="681" ht="14.5" customHeight="1">
      <c r="A681" s="7"/>
      <c r="B681" s="7"/>
      <c r="C681" s="7"/>
      <c r="D681" s="7"/>
      <c r="E681" s="7"/>
      <c r="F681" s="128"/>
      <c r="G681" s="7"/>
      <c r="H681" s="7"/>
      <c r="I681" s="14"/>
      <c r="J681" s="14"/>
      <c r="K681" s="7"/>
    </row>
    <row r="682" ht="15" customHeight="1">
      <c r="A682" s="7"/>
      <c r="B682" s="7"/>
      <c r="C682" s="7"/>
      <c r="D682" s="7"/>
      <c r="E682" s="7"/>
      <c r="F682" s="7"/>
      <c r="G682" s="7"/>
      <c r="H682" s="117"/>
      <c r="I682" s="146">
        <f>SUM(I672:I674)</f>
        <v>40.3988025</v>
      </c>
      <c r="J682" t="s" s="147">
        <v>16</v>
      </c>
      <c r="K682" s="119"/>
    </row>
    <row r="683" ht="14.5" customHeight="1">
      <c r="A683" s="7"/>
      <c r="B683" s="7"/>
      <c r="C683" s="7"/>
      <c r="D683" s="7"/>
      <c r="E683" s="7"/>
      <c r="F683" s="7"/>
      <c r="G683" s="7"/>
      <c r="H683" s="7"/>
      <c r="I683" s="148"/>
      <c r="J683" s="149"/>
      <c r="K683" s="7"/>
    </row>
    <row r="684" ht="14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ht="14" customHeight="1">
      <c r="A685" s="7"/>
      <c r="B685" s="7"/>
      <c r="C685" t="s" s="11">
        <v>120</v>
      </c>
      <c r="D685" s="7"/>
      <c r="E685" s="7"/>
      <c r="F685" s="7"/>
      <c r="G685" s="7"/>
      <c r="H685" s="7"/>
      <c r="I685" s="7"/>
      <c r="J685" s="7"/>
      <c r="K685" s="7"/>
    </row>
    <row r="686" ht="14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ht="14" customHeight="1">
      <c r="A687" t="s" s="11">
        <v>121</v>
      </c>
      <c r="B687" s="7"/>
      <c r="C687" t="s" s="124">
        <f>C494</f>
        <v>210</v>
      </c>
      <c r="D687" s="7"/>
      <c r="E687" s="7"/>
      <c r="F687" s="7"/>
      <c r="G687" s="7"/>
      <c r="H687" s="7"/>
      <c r="I687" s="7"/>
      <c r="J687" s="7"/>
      <c r="K687" s="7"/>
    </row>
    <row r="688" ht="14" customHeight="1">
      <c r="A688" t="s" s="11">
        <v>122</v>
      </c>
      <c r="B688" s="7"/>
      <c r="C688" s="137">
        <v>306</v>
      </c>
      <c r="D688" t="s" s="11">
        <v>240</v>
      </c>
      <c r="E688" s="7"/>
      <c r="F688" s="7"/>
      <c r="G688" s="7"/>
      <c r="H688" s="7"/>
      <c r="I688" s="7"/>
      <c r="J688" s="7"/>
      <c r="K688" s="7"/>
    </row>
    <row r="689" ht="14" customHeight="1">
      <c r="A689" t="s" s="11">
        <v>53</v>
      </c>
      <c r="B689" s="7"/>
      <c r="C689" s="137">
        <v>3</v>
      </c>
      <c r="D689" s="7"/>
      <c r="E689" s="7"/>
      <c r="F689" s="7"/>
      <c r="G689" s="7"/>
      <c r="H689" s="7"/>
      <c r="I689" s="7"/>
      <c r="J689" s="7"/>
      <c r="K689" s="7"/>
    </row>
    <row r="690" ht="14" customHeight="1">
      <c r="A690" s="7"/>
      <c r="B690" s="7"/>
      <c r="C690" s="137"/>
      <c r="D690" s="7"/>
      <c r="E690" s="7"/>
      <c r="F690" s="7"/>
      <c r="G690" s="7"/>
      <c r="H690" s="7"/>
      <c r="I690" s="7"/>
      <c r="J690" s="7"/>
      <c r="K690" s="7"/>
    </row>
    <row r="691" ht="14" customHeight="1">
      <c r="A691" t="s" s="11">
        <v>123</v>
      </c>
      <c r="B691" s="7"/>
      <c r="C691" s="135"/>
      <c r="D691" s="7"/>
      <c r="E691" s="7"/>
      <c r="F691" s="7"/>
      <c r="G691" s="7"/>
      <c r="H691" s="7"/>
      <c r="I691" s="7"/>
      <c r="J691" s="7"/>
      <c r="K691" s="7"/>
    </row>
    <row r="692" ht="14" customHeight="1">
      <c r="A692" t="s" s="11">
        <v>129</v>
      </c>
      <c r="B692" s="7"/>
      <c r="C692" s="128">
        <v>1.3</v>
      </c>
      <c r="D692" t="s" s="11">
        <v>125</v>
      </c>
      <c r="E692" s="128">
        <v>2</v>
      </c>
      <c r="F692" t="s" s="11">
        <v>81</v>
      </c>
      <c r="G692" s="7"/>
      <c r="H692" s="7"/>
      <c r="I692" s="128">
        <f>C692*E692</f>
        <v>2.6</v>
      </c>
      <c r="J692" t="s" s="11">
        <v>16</v>
      </c>
      <c r="K692" s="7"/>
    </row>
    <row r="693" ht="14" customHeight="1">
      <c r="A693" s="7"/>
      <c r="B693" s="7"/>
      <c r="C693" s="7"/>
      <c r="D693" s="7"/>
      <c r="E693" t="s" s="11">
        <v>241</v>
      </c>
      <c r="F693" s="7"/>
      <c r="G693" s="7"/>
      <c r="H693" s="7"/>
      <c r="I693" s="7"/>
      <c r="J693" s="7"/>
      <c r="K693" s="7"/>
    </row>
    <row r="694" ht="14" customHeight="1">
      <c r="A694" t="s" s="11">
        <v>137</v>
      </c>
      <c r="B694" s="7"/>
      <c r="C694" s="128">
        <v>1.84</v>
      </c>
      <c r="D694" t="s" s="11">
        <v>125</v>
      </c>
      <c r="E694" s="128">
        <v>1</v>
      </c>
      <c r="F694" t="s" s="11">
        <v>81</v>
      </c>
      <c r="G694" s="7"/>
      <c r="H694" s="7"/>
      <c r="I694" s="128">
        <f>C694*E694</f>
        <v>1.84</v>
      </c>
      <c r="J694" t="s" s="11">
        <v>16</v>
      </c>
      <c r="K694" s="7"/>
    </row>
    <row r="695" ht="14" customHeight="1">
      <c r="A695" t="s" s="11">
        <v>148</v>
      </c>
      <c r="B695" s="7"/>
      <c r="C695" s="128">
        <v>1.44</v>
      </c>
      <c r="D695" t="s" s="11">
        <v>125</v>
      </c>
      <c r="E695" s="128">
        <v>2</v>
      </c>
      <c r="F695" t="s" s="11">
        <v>81</v>
      </c>
      <c r="G695" s="7"/>
      <c r="H695" s="7"/>
      <c r="I695" s="128">
        <f>C695*E695</f>
        <v>2.88</v>
      </c>
      <c r="J695" t="s" s="11">
        <v>16</v>
      </c>
      <c r="K695" s="7"/>
    </row>
    <row r="696" ht="14" customHeight="1">
      <c r="A696" s="7"/>
      <c r="B696" s="7"/>
      <c r="C696" s="7"/>
      <c r="D696" s="7"/>
      <c r="E696" t="s" s="11">
        <v>241</v>
      </c>
      <c r="F696" s="7"/>
      <c r="G696" s="7"/>
      <c r="H696" s="7"/>
      <c r="I696" s="7"/>
      <c r="J696" s="7"/>
      <c r="K696" s="7"/>
    </row>
    <row r="697" ht="14" customHeight="1">
      <c r="A697" t="s" s="11">
        <v>192</v>
      </c>
      <c r="B697" s="7"/>
      <c r="C697" s="128">
        <v>2.59</v>
      </c>
      <c r="D697" t="s" s="11">
        <v>125</v>
      </c>
      <c r="E697" s="128">
        <v>4.68</v>
      </c>
      <c r="F697" t="s" s="11">
        <v>81</v>
      </c>
      <c r="G697" s="7"/>
      <c r="H697" s="7"/>
      <c r="I697" s="128">
        <f>C697*E697</f>
        <v>12.1212</v>
      </c>
      <c r="J697" t="s" s="11">
        <v>16</v>
      </c>
      <c r="K697" s="7"/>
    </row>
    <row r="698" ht="14" customHeight="1">
      <c r="A698" t="s" s="11">
        <v>132</v>
      </c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ht="14" customHeight="1">
      <c r="A699" t="s" s="11">
        <v>136</v>
      </c>
      <c r="B699" s="7"/>
      <c r="C699" s="7"/>
      <c r="D699" s="7"/>
      <c r="E699" s="7"/>
      <c r="F699" s="7"/>
      <c r="G699" s="7"/>
      <c r="H699" s="128"/>
      <c r="I699" s="128">
        <v>16.77</v>
      </c>
      <c r="J699" t="s" s="11">
        <v>16</v>
      </c>
      <c r="K699" s="7"/>
    </row>
    <row r="700" ht="14" customHeight="1">
      <c r="A700" t="s" s="11">
        <v>135</v>
      </c>
      <c r="B700" s="7"/>
      <c r="C700" s="7"/>
      <c r="D700" s="7"/>
      <c r="E700" s="7"/>
      <c r="F700" s="7"/>
      <c r="G700" s="7"/>
      <c r="H700" s="128"/>
      <c r="I700" s="128">
        <v>4.63</v>
      </c>
      <c r="J700" t="s" s="11">
        <v>16</v>
      </c>
      <c r="K700" s="7"/>
    </row>
    <row r="701" ht="14" customHeight="1">
      <c r="A701" t="s" s="11">
        <v>129</v>
      </c>
      <c r="B701" s="7"/>
      <c r="C701" s="7"/>
      <c r="D701" s="7"/>
      <c r="E701" s="7"/>
      <c r="F701" s="7"/>
      <c r="G701" s="7"/>
      <c r="H701" s="128"/>
      <c r="I701" s="128">
        <v>6.1</v>
      </c>
      <c r="J701" t="s" s="11">
        <v>16</v>
      </c>
      <c r="K701" s="7"/>
    </row>
    <row r="702" ht="14" customHeight="1">
      <c r="A702" t="s" s="11">
        <v>128</v>
      </c>
      <c r="B702" s="7"/>
      <c r="C702" s="7"/>
      <c r="D702" s="7"/>
      <c r="E702" s="7"/>
      <c r="F702" s="7"/>
      <c r="G702" s="7"/>
      <c r="H702" s="128"/>
      <c r="I702" s="128">
        <v>5.52</v>
      </c>
      <c r="J702" t="s" s="11">
        <v>16</v>
      </c>
      <c r="K702" s="7"/>
    </row>
    <row r="703" ht="14" customHeight="1">
      <c r="A703" t="s" s="11">
        <v>124</v>
      </c>
      <c r="B703" s="7"/>
      <c r="C703" s="7"/>
      <c r="D703" s="7"/>
      <c r="E703" s="7"/>
      <c r="F703" s="7"/>
      <c r="G703" s="7"/>
      <c r="H703" s="128"/>
      <c r="I703" s="131">
        <v>20.99</v>
      </c>
      <c r="J703" t="s" s="47">
        <v>16</v>
      </c>
      <c r="K703" s="7"/>
    </row>
    <row r="704" ht="14" customHeight="1">
      <c r="A704" s="7"/>
      <c r="B704" s="7"/>
      <c r="C704" s="7"/>
      <c r="D704" s="7"/>
      <c r="E704" s="151"/>
      <c r="F704" s="7"/>
      <c r="G704" s="7"/>
      <c r="H704" s="128"/>
      <c r="I704" s="134">
        <f>SUM(I692:I703)</f>
        <v>73.4512</v>
      </c>
      <c r="J704" t="s" s="150">
        <v>16</v>
      </c>
      <c r="K704" s="7"/>
    </row>
    <row r="705" ht="14" customHeight="1">
      <c r="A705" s="7"/>
      <c r="B705" t="s" s="11">
        <v>139</v>
      </c>
      <c r="C705" s="128">
        <f>I704</f>
        <v>73.4512</v>
      </c>
      <c r="D705" t="s" s="11">
        <v>125</v>
      </c>
      <c r="E705" s="128">
        <v>-0.03</v>
      </c>
      <c r="F705" t="s" s="11">
        <v>81</v>
      </c>
      <c r="G705" s="7"/>
      <c r="H705" s="128"/>
      <c r="I705" s="128">
        <f>C705*E705</f>
        <v>-2.203536</v>
      </c>
      <c r="J705" t="s" s="11">
        <v>16</v>
      </c>
      <c r="K705" s="7"/>
    </row>
    <row r="706" ht="14" customHeight="1">
      <c r="A706" s="7"/>
      <c r="B706" s="7"/>
      <c r="C706" s="128">
        <f>SUM(I704:I705)</f>
        <v>71.247664</v>
      </c>
      <c r="D706" t="s" s="11">
        <v>125</v>
      </c>
      <c r="E706" s="128">
        <v>0.05</v>
      </c>
      <c r="F706" t="s" s="11">
        <v>81</v>
      </c>
      <c r="G706" s="128">
        <f>E706*C706</f>
        <v>3.5623832</v>
      </c>
      <c r="H706" s="7"/>
      <c r="I706" s="7"/>
      <c r="J706" s="7"/>
      <c r="K706" s="7"/>
    </row>
    <row r="707" ht="14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ht="14" customHeight="1">
      <c r="A708" t="s" s="11">
        <v>140</v>
      </c>
      <c r="B708" s="7"/>
      <c r="C708" s="128">
        <v>1.94</v>
      </c>
      <c r="D708" t="s" s="11">
        <v>125</v>
      </c>
      <c r="E708" s="128">
        <v>2.3</v>
      </c>
      <c r="F708" t="s" s="11">
        <v>141</v>
      </c>
      <c r="G708" s="7"/>
      <c r="H708" s="7"/>
      <c r="I708" s="128">
        <f>E708*C708/2</f>
        <v>2.231</v>
      </c>
      <c r="J708" s="7"/>
      <c r="K708" s="7"/>
    </row>
    <row r="709" ht="14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ht="14.5" customHeight="1">
      <c r="A710" s="7"/>
      <c r="B710" s="7"/>
      <c r="C710" s="7"/>
      <c r="D710" s="7"/>
      <c r="E710" s="7"/>
      <c r="F710" s="7"/>
      <c r="G710" s="7"/>
      <c r="H710" s="7"/>
      <c r="I710" s="14"/>
      <c r="J710" s="14"/>
      <c r="K710" s="7"/>
    </row>
    <row r="711" ht="15" customHeight="1">
      <c r="A711" s="7"/>
      <c r="B711" s="7"/>
      <c r="C711" s="7"/>
      <c r="D711" s="7"/>
      <c r="E711" s="7"/>
      <c r="F711" s="7"/>
      <c r="G711" s="7"/>
      <c r="H711" s="117"/>
      <c r="I711" s="146">
        <f>SUM(I704:I710)</f>
        <v>73.47866399999999</v>
      </c>
      <c r="J711" t="s" s="147">
        <v>16</v>
      </c>
      <c r="K711" s="119"/>
    </row>
    <row r="712" ht="14.5" customHeight="1">
      <c r="A712" s="7"/>
      <c r="B712" s="7"/>
      <c r="C712" s="7"/>
      <c r="D712" s="7"/>
      <c r="E712" s="7"/>
      <c r="F712" s="7"/>
      <c r="G712" s="7"/>
      <c r="H712" s="7"/>
      <c r="I712" s="148"/>
      <c r="J712" s="149"/>
      <c r="K712" s="7"/>
    </row>
    <row r="713" ht="14" customHeight="1">
      <c r="A713" s="7"/>
      <c r="B713" s="7"/>
      <c r="C713" s="7"/>
      <c r="D713" s="7"/>
      <c r="E713" s="7"/>
      <c r="F713" s="7"/>
      <c r="G713" s="7"/>
      <c r="H713" s="7"/>
      <c r="I713" s="7"/>
      <c r="J713" s="153"/>
      <c r="K713" s="7"/>
    </row>
    <row r="714" ht="14" customHeight="1">
      <c r="A714" s="7"/>
      <c r="B714" s="7"/>
      <c r="C714" t="s" s="11">
        <v>120</v>
      </c>
      <c r="D714" s="7"/>
      <c r="E714" s="7"/>
      <c r="F714" s="7"/>
      <c r="G714" s="7"/>
      <c r="H714" s="7"/>
      <c r="I714" s="7"/>
      <c r="J714" s="7"/>
      <c r="K714" s="7"/>
    </row>
    <row r="715" ht="14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ht="14" customHeight="1">
      <c r="A716" t="s" s="11">
        <v>121</v>
      </c>
      <c r="B716" s="7"/>
      <c r="C716" t="s" s="124">
        <v>26</v>
      </c>
      <c r="D716" s="7"/>
      <c r="E716" s="7"/>
      <c r="F716" s="7"/>
      <c r="G716" s="7"/>
      <c r="H716" s="7"/>
      <c r="I716" s="7"/>
      <c r="J716" s="7"/>
      <c r="K716" s="7"/>
    </row>
    <row r="717" ht="14" customHeight="1">
      <c r="A717" t="s" s="11">
        <v>122</v>
      </c>
      <c r="B717" s="7"/>
      <c r="C717" s="137">
        <v>307</v>
      </c>
      <c r="D717" s="7"/>
      <c r="E717" s="7"/>
      <c r="F717" s="7"/>
      <c r="G717" s="7"/>
      <c r="H717" s="7"/>
      <c r="I717" s="7"/>
      <c r="J717" s="7"/>
      <c r="K717" s="7"/>
    </row>
    <row r="718" ht="14" customHeight="1">
      <c r="A718" t="s" s="11">
        <v>53</v>
      </c>
      <c r="B718" s="7"/>
      <c r="C718" t="s" s="124">
        <v>111</v>
      </c>
      <c r="D718" t="s" s="11">
        <v>242</v>
      </c>
      <c r="E718" s="7"/>
      <c r="F718" s="7"/>
      <c r="G718" s="7"/>
      <c r="H718" s="7"/>
      <c r="I718" s="7"/>
      <c r="J718" s="7"/>
      <c r="K718" s="7"/>
    </row>
    <row r="719" ht="14" customHeight="1">
      <c r="A719" s="7"/>
      <c r="B719" s="7"/>
      <c r="C719" s="135"/>
      <c r="D719" s="7"/>
      <c r="E719" s="7"/>
      <c r="F719" s="7"/>
      <c r="G719" s="7"/>
      <c r="H719" s="7"/>
      <c r="I719" s="7"/>
      <c r="J719" s="7"/>
      <c r="K719" s="7"/>
    </row>
    <row r="720" ht="14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ht="14.5" customHeight="1">
      <c r="A721" s="7"/>
      <c r="B721" s="7"/>
      <c r="C721" s="7"/>
      <c r="D721" s="7"/>
      <c r="E721" s="7"/>
      <c r="F721" s="7"/>
      <c r="G721" s="7"/>
      <c r="H721" s="7"/>
      <c r="I721" s="14"/>
      <c r="J721" s="14"/>
      <c r="K721" s="7"/>
    </row>
    <row r="722" ht="15" customHeight="1">
      <c r="A722" s="7"/>
      <c r="B722" s="7"/>
      <c r="C722" s="7"/>
      <c r="D722" s="7"/>
      <c r="E722" s="7"/>
      <c r="F722" s="7"/>
      <c r="G722" s="7"/>
      <c r="H722" s="117"/>
      <c r="I722" s="146">
        <v>38.7</v>
      </c>
      <c r="J722" t="s" s="147">
        <v>16</v>
      </c>
      <c r="K722" s="119"/>
    </row>
    <row r="723" ht="14.5" customHeight="1">
      <c r="A723" s="7"/>
      <c r="B723" s="7"/>
      <c r="C723" t="s" s="11">
        <v>120</v>
      </c>
      <c r="D723" s="7"/>
      <c r="E723" s="7"/>
      <c r="F723" s="7"/>
      <c r="G723" s="7"/>
      <c r="H723" s="7"/>
      <c r="I723" s="18"/>
      <c r="J723" s="18"/>
      <c r="K723" s="7"/>
    </row>
    <row r="724" ht="14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ht="14" customHeight="1">
      <c r="A725" t="s" s="11">
        <v>121</v>
      </c>
      <c r="B725" s="7"/>
      <c r="C725" t="s" s="124">
        <f>C494</f>
        <v>210</v>
      </c>
      <c r="D725" s="7"/>
      <c r="E725" s="7"/>
      <c r="F725" s="7"/>
      <c r="G725" s="7"/>
      <c r="H725" s="7"/>
      <c r="I725" s="7"/>
      <c r="J725" s="7"/>
      <c r="K725" s="7"/>
    </row>
    <row r="726" ht="14" customHeight="1">
      <c r="A726" t="s" s="11">
        <v>122</v>
      </c>
      <c r="B726" s="7"/>
      <c r="C726" s="137">
        <v>308</v>
      </c>
      <c r="D726" s="7"/>
      <c r="E726" s="7"/>
      <c r="F726" s="7"/>
      <c r="G726" s="7"/>
      <c r="H726" s="7"/>
      <c r="I726" s="7"/>
      <c r="J726" s="7"/>
      <c r="K726" s="7"/>
    </row>
    <row r="727" ht="14" customHeight="1">
      <c r="A727" t="s" s="11">
        <v>53</v>
      </c>
      <c r="B727" s="7"/>
      <c r="C727" s="137">
        <v>3</v>
      </c>
      <c r="D727" s="7"/>
      <c r="E727" s="7"/>
      <c r="F727" s="7"/>
      <c r="G727" s="7"/>
      <c r="H727" s="7"/>
      <c r="I727" s="7"/>
      <c r="J727" s="7"/>
      <c r="K727" s="7"/>
    </row>
    <row r="728" ht="14" customHeight="1">
      <c r="A728" s="7"/>
      <c r="B728" s="7"/>
      <c r="C728" s="135"/>
      <c r="D728" s="7"/>
      <c r="E728" s="7"/>
      <c r="F728" s="7"/>
      <c r="G728" s="7"/>
      <c r="H728" s="7"/>
      <c r="I728" s="7"/>
      <c r="J728" s="7"/>
      <c r="K728" s="7"/>
    </row>
    <row r="729" ht="14" customHeight="1">
      <c r="A729" s="7"/>
      <c r="B729" s="7"/>
      <c r="C729" s="135"/>
      <c r="D729" s="7"/>
      <c r="E729" s="7"/>
      <c r="F729" s="7"/>
      <c r="G729" s="7"/>
      <c r="H729" s="7"/>
      <c r="I729" s="7"/>
      <c r="J729" s="7"/>
      <c r="K729" s="7"/>
    </row>
    <row r="730" ht="14" customHeight="1">
      <c r="A730" t="s" s="11">
        <v>123</v>
      </c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ht="14" customHeight="1">
      <c r="A731" t="s" s="11">
        <v>166</v>
      </c>
      <c r="B731" s="7"/>
      <c r="C731" s="128">
        <v>4.68</v>
      </c>
      <c r="D731" t="s" s="11">
        <v>125</v>
      </c>
      <c r="E731" s="128">
        <v>4.52</v>
      </c>
      <c r="F731" t="s" s="11">
        <v>81</v>
      </c>
      <c r="G731" s="128">
        <f>E731*C731</f>
        <v>21.1536</v>
      </c>
      <c r="H731" s="7"/>
      <c r="I731" s="7"/>
      <c r="J731" s="7"/>
      <c r="K731" s="7"/>
    </row>
    <row r="732" ht="14" customHeight="1">
      <c r="A732" s="7"/>
      <c r="B732" t="s" s="11">
        <v>140</v>
      </c>
      <c r="C732" s="128">
        <v>-2.4</v>
      </c>
      <c r="D732" t="s" s="11">
        <v>125</v>
      </c>
      <c r="E732" s="128">
        <v>0.62</v>
      </c>
      <c r="F732" t="s" s="11">
        <v>81</v>
      </c>
      <c r="G732" s="128">
        <f>E732*C732</f>
        <v>-1.488</v>
      </c>
      <c r="H732" s="7"/>
      <c r="I732" s="128">
        <f>SUM(G731:G732)</f>
        <v>19.6656</v>
      </c>
      <c r="J732" t="s" s="11">
        <v>16</v>
      </c>
      <c r="K732" s="7"/>
    </row>
    <row r="733" ht="14" customHeight="1">
      <c r="A733" s="7"/>
      <c r="B733" s="7"/>
      <c r="C733" t="s" s="11">
        <v>201</v>
      </c>
      <c r="D733" s="7"/>
      <c r="E733" s="7"/>
      <c r="F733" s="7"/>
      <c r="G733" s="7"/>
      <c r="H733" s="7"/>
      <c r="I733" s="7"/>
      <c r="J733" s="7"/>
      <c r="K733" s="7"/>
    </row>
    <row r="734" ht="14" customHeight="1">
      <c r="A734" s="7"/>
      <c r="B734" s="7"/>
      <c r="C734" t="s" s="11">
        <v>243</v>
      </c>
      <c r="D734" s="7"/>
      <c r="E734" s="7"/>
      <c r="F734" s="7"/>
      <c r="G734" s="7"/>
      <c r="H734" s="7"/>
      <c r="I734" s="7"/>
      <c r="J734" s="7"/>
      <c r="K734" s="7"/>
    </row>
    <row r="735" ht="14" customHeight="1">
      <c r="A735" t="s" s="11">
        <v>135</v>
      </c>
      <c r="B735" s="7"/>
      <c r="C735" s="128">
        <v>1.72</v>
      </c>
      <c r="D735" t="s" s="11">
        <v>125</v>
      </c>
      <c r="E735" s="128">
        <v>2.57</v>
      </c>
      <c r="F735" t="s" s="11">
        <v>81</v>
      </c>
      <c r="G735" s="7"/>
      <c r="H735" s="7"/>
      <c r="I735" s="128">
        <f>E735*C735</f>
        <v>4.4204</v>
      </c>
      <c r="J735" t="s" s="11">
        <v>16</v>
      </c>
      <c r="K735" s="7"/>
    </row>
    <row r="736" ht="14" customHeight="1">
      <c r="A736" t="s" s="11">
        <v>129</v>
      </c>
      <c r="B736" s="7"/>
      <c r="C736" s="128">
        <v>2.86</v>
      </c>
      <c r="D736" t="s" s="11">
        <v>125</v>
      </c>
      <c r="E736" s="128">
        <v>1.57</v>
      </c>
      <c r="F736" t="s" s="11">
        <v>81</v>
      </c>
      <c r="G736" s="128">
        <f>E736*C736</f>
        <v>4.4902</v>
      </c>
      <c r="H736" s="7"/>
      <c r="I736" s="7"/>
      <c r="J736" s="7"/>
      <c r="K736" s="7"/>
    </row>
    <row r="737" ht="14" customHeight="1">
      <c r="A737" s="7"/>
      <c r="B737" s="7"/>
      <c r="C737" t="s" s="11">
        <v>244</v>
      </c>
      <c r="D737" s="7"/>
      <c r="E737" s="7"/>
      <c r="F737" s="7"/>
      <c r="G737" s="7"/>
      <c r="H737" s="7"/>
      <c r="I737" s="7"/>
      <c r="J737" s="7"/>
      <c r="K737" s="7"/>
    </row>
    <row r="738" ht="14" customHeight="1">
      <c r="A738" s="7"/>
      <c r="B738" s="7"/>
      <c r="C738" s="128">
        <v>1.02</v>
      </c>
      <c r="D738" t="s" s="11">
        <v>125</v>
      </c>
      <c r="E738" s="128">
        <v>1</v>
      </c>
      <c r="F738" t="s" s="11">
        <v>81</v>
      </c>
      <c r="G738" s="128">
        <f>E738*C738</f>
        <v>1.02</v>
      </c>
      <c r="H738" s="7"/>
      <c r="I738" s="128">
        <f>SUM(G736:G738)</f>
        <v>5.5102</v>
      </c>
      <c r="J738" t="s" s="11">
        <v>16</v>
      </c>
      <c r="K738" s="7"/>
    </row>
    <row r="739" ht="14" customHeight="1">
      <c r="A739" t="s" s="11">
        <v>132</v>
      </c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ht="14" customHeight="1">
      <c r="A740" t="s" s="11">
        <v>124</v>
      </c>
      <c r="B740" s="7"/>
      <c r="C740" s="128">
        <v>4.68</v>
      </c>
      <c r="D740" t="s" s="11">
        <v>125</v>
      </c>
      <c r="E740" s="128">
        <v>5</v>
      </c>
      <c r="F740" t="s" s="11">
        <v>81</v>
      </c>
      <c r="G740" s="128">
        <f>E740*C740</f>
        <v>23.4</v>
      </c>
      <c r="H740" s="7"/>
      <c r="I740" s="7"/>
      <c r="J740" s="7"/>
      <c r="K740" s="7"/>
    </row>
    <row r="741" ht="14" customHeight="1">
      <c r="A741" s="7"/>
      <c r="B741" t="s" s="11">
        <v>77</v>
      </c>
      <c r="C741" s="128">
        <v>-1.56</v>
      </c>
      <c r="D741" t="s" s="11">
        <v>125</v>
      </c>
      <c r="E741" s="128">
        <v>1</v>
      </c>
      <c r="F741" t="s" s="11">
        <v>81</v>
      </c>
      <c r="G741" s="128">
        <f>E741*C741</f>
        <v>-1.56</v>
      </c>
      <c r="H741" s="7"/>
      <c r="I741" s="128">
        <f>SUM(G740:G741)</f>
        <v>21.84</v>
      </c>
      <c r="J741" t="s" s="11">
        <v>16</v>
      </c>
      <c r="K741" s="7"/>
    </row>
    <row r="742" ht="14" customHeight="1">
      <c r="A742" t="s" s="11">
        <v>192</v>
      </c>
      <c r="B742" s="7"/>
      <c r="C742" s="128">
        <v>2.78</v>
      </c>
      <c r="D742" t="s" s="11">
        <v>125</v>
      </c>
      <c r="E742" s="128">
        <v>3.69</v>
      </c>
      <c r="F742" t="s" s="11">
        <v>81</v>
      </c>
      <c r="G742" s="7"/>
      <c r="H742" s="7"/>
      <c r="I742" s="128">
        <f>C742*E742</f>
        <v>10.2582</v>
      </c>
      <c r="J742" t="s" s="11">
        <v>16</v>
      </c>
      <c r="K742" s="7"/>
    </row>
    <row r="743" ht="14" customHeight="1">
      <c r="A743" t="s" s="11">
        <v>128</v>
      </c>
      <c r="B743" s="7"/>
      <c r="C743" s="128">
        <v>1.8</v>
      </c>
      <c r="D743" t="s" s="11">
        <v>125</v>
      </c>
      <c r="E743" s="128">
        <v>3.69</v>
      </c>
      <c r="F743" t="s" s="11">
        <v>81</v>
      </c>
      <c r="G743" s="128">
        <f>E743*C743</f>
        <v>6.642</v>
      </c>
      <c r="H743" s="7"/>
      <c r="I743" s="7"/>
      <c r="J743" s="7"/>
      <c r="K743" s="7"/>
    </row>
    <row r="744" ht="14" customHeight="1">
      <c r="A744" s="7"/>
      <c r="B744" s="7"/>
      <c r="C744" s="128">
        <v>1.72</v>
      </c>
      <c r="D744" t="s" s="11">
        <v>125</v>
      </c>
      <c r="E744" s="128">
        <v>1.24</v>
      </c>
      <c r="F744" t="s" s="11">
        <v>81</v>
      </c>
      <c r="G744" s="128">
        <f>E744*C744</f>
        <v>2.1328</v>
      </c>
      <c r="H744" s="7"/>
      <c r="I744" s="128">
        <f>SUM(G743:G744)</f>
        <v>8.774800000000001</v>
      </c>
      <c r="J744" t="s" s="11">
        <v>16</v>
      </c>
      <c r="K744" s="7"/>
    </row>
    <row r="745" ht="14" customHeight="1">
      <c r="A745" s="7"/>
      <c r="B745" s="7"/>
      <c r="C745" s="7"/>
      <c r="D745" s="7"/>
      <c r="E745" t="s" s="11">
        <v>173</v>
      </c>
      <c r="F745" s="7"/>
      <c r="G745" s="7"/>
      <c r="H745" s="7"/>
      <c r="I745" s="7"/>
      <c r="J745" s="7"/>
      <c r="K745" s="7"/>
    </row>
    <row r="746" ht="14" customHeight="1">
      <c r="A746" t="s" s="11">
        <v>131</v>
      </c>
      <c r="B746" s="7"/>
      <c r="C746" s="128">
        <v>1.61</v>
      </c>
      <c r="D746" t="s" s="11">
        <v>125</v>
      </c>
      <c r="E746" s="128">
        <v>1.72</v>
      </c>
      <c r="F746" t="s" s="11">
        <v>81</v>
      </c>
      <c r="G746" s="7"/>
      <c r="H746" s="7"/>
      <c r="I746" s="128">
        <f>E746*C746</f>
        <v>2.7692</v>
      </c>
      <c r="J746" t="s" s="11">
        <v>16</v>
      </c>
      <c r="K746" s="7"/>
    </row>
    <row r="747" ht="14" customHeight="1">
      <c r="A747" t="s" s="11">
        <v>129</v>
      </c>
      <c r="B747" s="7"/>
      <c r="C747" s="128">
        <v>1.3</v>
      </c>
      <c r="D747" t="s" s="11">
        <v>125</v>
      </c>
      <c r="E747" s="128">
        <v>2.95</v>
      </c>
      <c r="F747" t="s" s="11">
        <v>81</v>
      </c>
      <c r="G747" s="7"/>
      <c r="H747" s="7"/>
      <c r="I747" s="128">
        <f>E747*C747</f>
        <v>3.835</v>
      </c>
      <c r="J747" t="s" s="11">
        <v>16</v>
      </c>
      <c r="K747" s="7"/>
    </row>
    <row r="748" ht="14" customHeight="1">
      <c r="A748" s="7"/>
      <c r="B748" s="7"/>
      <c r="C748" s="7"/>
      <c r="D748" s="7"/>
      <c r="E748" t="s" s="11">
        <v>245</v>
      </c>
      <c r="F748" s="7"/>
      <c r="G748" s="7"/>
      <c r="H748" s="7"/>
      <c r="I748" s="7"/>
      <c r="J748" s="7"/>
      <c r="K748" s="7"/>
    </row>
    <row r="749" ht="14" customHeight="1">
      <c r="A749" t="s" s="11">
        <v>137</v>
      </c>
      <c r="B749" s="7"/>
      <c r="C749" s="128">
        <v>1.56</v>
      </c>
      <c r="D749" t="s" s="11">
        <v>125</v>
      </c>
      <c r="E749" s="128">
        <v>1.57</v>
      </c>
      <c r="F749" t="s" s="11">
        <v>81</v>
      </c>
      <c r="G749" s="7"/>
      <c r="H749" s="7"/>
      <c r="I749" s="131">
        <f>E749*C749</f>
        <v>2.4492</v>
      </c>
      <c r="J749" t="s" s="47">
        <v>16</v>
      </c>
      <c r="K749" s="7"/>
    </row>
    <row r="750" ht="14" customHeight="1">
      <c r="A750" s="7"/>
      <c r="B750" s="7"/>
      <c r="C750" s="7"/>
      <c r="D750" s="7"/>
      <c r="E750" s="7"/>
      <c r="F750" s="7"/>
      <c r="G750" s="7"/>
      <c r="H750" s="7"/>
      <c r="I750" s="134">
        <f>SUM(I732:I749)</f>
        <v>79.5226</v>
      </c>
      <c r="J750" t="s" s="150">
        <v>16</v>
      </c>
      <c r="K750" s="7"/>
    </row>
    <row r="751" ht="14" customHeight="1">
      <c r="A751" s="7"/>
      <c r="B751" t="s" s="11">
        <v>139</v>
      </c>
      <c r="C751" s="128">
        <f>SUM(I750)</f>
        <v>79.5226</v>
      </c>
      <c r="D751" t="s" s="11">
        <v>125</v>
      </c>
      <c r="E751" s="128">
        <v>-0.03</v>
      </c>
      <c r="F751" t="s" s="11">
        <v>81</v>
      </c>
      <c r="G751" s="7"/>
      <c r="H751" s="7"/>
      <c r="I751" s="128">
        <f>E751*C751</f>
        <v>-2.385678</v>
      </c>
      <c r="J751" t="s" s="11">
        <v>16</v>
      </c>
      <c r="K751" s="7"/>
    </row>
    <row r="752" ht="14" customHeight="1">
      <c r="A752" s="7"/>
      <c r="B752" s="7"/>
      <c r="C752" s="128">
        <f>SUM(I750:I751)</f>
        <v>77.136922</v>
      </c>
      <c r="D752" t="s" s="11">
        <v>125</v>
      </c>
      <c r="E752" s="128">
        <v>0.05</v>
      </c>
      <c r="F752" t="s" s="11">
        <v>81</v>
      </c>
      <c r="G752" s="128">
        <f>E752*C752</f>
        <v>3.8568461</v>
      </c>
      <c r="H752" s="7"/>
      <c r="I752" s="7"/>
      <c r="J752" s="7"/>
      <c r="K752" s="7"/>
    </row>
    <row r="753" ht="14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ht="14" customHeight="1">
      <c r="A754" s="7"/>
      <c r="B754" t="s" s="11">
        <v>140</v>
      </c>
      <c r="C754" s="128">
        <v>0.84</v>
      </c>
      <c r="D754" t="s" s="11">
        <v>125</v>
      </c>
      <c r="E754" s="128">
        <v>2.3</v>
      </c>
      <c r="F754" t="s" s="11">
        <v>190</v>
      </c>
      <c r="G754" s="128">
        <f>E754*C754/2</f>
        <v>0.966</v>
      </c>
      <c r="H754" s="7"/>
      <c r="I754" s="7"/>
      <c r="J754" s="7"/>
      <c r="K754" s="7"/>
    </row>
    <row r="755" ht="14" customHeight="1">
      <c r="A755" s="7"/>
      <c r="B755" s="7"/>
      <c r="C755" t="s" s="11">
        <v>181</v>
      </c>
      <c r="D755" s="7"/>
      <c r="E755" s="7"/>
      <c r="F755" s="7"/>
      <c r="G755" s="7"/>
      <c r="H755" s="7"/>
      <c r="I755" s="7"/>
      <c r="J755" s="7"/>
      <c r="K755" s="7"/>
    </row>
    <row r="756" ht="14" customHeight="1">
      <c r="A756" s="7"/>
      <c r="B756" s="7"/>
      <c r="C756" s="128">
        <v>2.86</v>
      </c>
      <c r="D756" t="s" s="11">
        <v>125</v>
      </c>
      <c r="E756" s="128">
        <v>1.1</v>
      </c>
      <c r="F756" t="s" s="11">
        <v>190</v>
      </c>
      <c r="G756" s="128">
        <f>E756*C756/2</f>
        <v>1.573</v>
      </c>
      <c r="H756" s="7"/>
      <c r="I756" s="128">
        <f>SUM(G754:G756)</f>
        <v>2.539</v>
      </c>
      <c r="J756" t="s" s="11">
        <v>16</v>
      </c>
      <c r="K756" s="7"/>
    </row>
    <row r="757" ht="14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ht="14.5" customHeight="1">
      <c r="A758" s="7"/>
      <c r="B758" s="7"/>
      <c r="C758" s="7"/>
      <c r="D758" s="7"/>
      <c r="E758" s="7"/>
      <c r="F758" s="7"/>
      <c r="G758" s="7"/>
      <c r="H758" s="7"/>
      <c r="I758" s="14"/>
      <c r="J758" s="14"/>
      <c r="K758" s="7"/>
    </row>
    <row r="759" ht="15" customHeight="1">
      <c r="A759" s="7"/>
      <c r="B759" s="7"/>
      <c r="C759" s="7"/>
      <c r="D759" s="7"/>
      <c r="E759" s="7"/>
      <c r="F759" s="7"/>
      <c r="G759" s="7"/>
      <c r="H759" s="117"/>
      <c r="I759" s="146">
        <f>SUM(I750:I756)</f>
        <v>79.675922</v>
      </c>
      <c r="J759" t="s" s="147">
        <v>16</v>
      </c>
      <c r="K759" s="119"/>
    </row>
    <row r="760" ht="14.5" customHeight="1">
      <c r="A760" s="7"/>
      <c r="B760" s="7"/>
      <c r="C760" s="7"/>
      <c r="D760" s="7"/>
      <c r="E760" s="7"/>
      <c r="F760" s="7"/>
      <c r="G760" s="7"/>
      <c r="H760" s="7"/>
      <c r="I760" s="148"/>
      <c r="J760" s="149"/>
      <c r="K760" s="7"/>
    </row>
    <row r="761" ht="14" customHeight="1">
      <c r="A761" s="7"/>
      <c r="B761" s="7"/>
      <c r="C761" s="7"/>
      <c r="D761" s="7"/>
      <c r="E761" s="7"/>
      <c r="F761" s="7"/>
      <c r="G761" s="7"/>
      <c r="H761" s="7"/>
      <c r="I761" s="152"/>
      <c r="J761" s="153"/>
      <c r="K761" s="7"/>
    </row>
    <row r="762" ht="14" customHeight="1">
      <c r="A762" s="7"/>
      <c r="B762" s="7"/>
      <c r="C762" t="s" s="11">
        <v>120</v>
      </c>
      <c r="D762" s="7"/>
      <c r="E762" s="7"/>
      <c r="F762" s="7"/>
      <c r="G762" s="7"/>
      <c r="H762" s="7"/>
      <c r="I762" s="7"/>
      <c r="J762" s="7"/>
      <c r="K762" s="7"/>
    </row>
    <row r="763" ht="14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ht="14" customHeight="1">
      <c r="A764" t="s" s="11">
        <v>121</v>
      </c>
      <c r="B764" s="7"/>
      <c r="C764" t="s" s="124">
        <v>26</v>
      </c>
      <c r="D764" s="7"/>
      <c r="E764" s="7"/>
      <c r="F764" s="7"/>
      <c r="G764" s="7"/>
      <c r="H764" s="7"/>
      <c r="I764" s="7"/>
      <c r="J764" s="7"/>
      <c r="K764" s="7"/>
    </row>
    <row r="765" ht="14" customHeight="1">
      <c r="A765" t="s" s="11">
        <v>122</v>
      </c>
      <c r="B765" s="7"/>
      <c r="C765" s="137">
        <v>309</v>
      </c>
      <c r="D765" s="7"/>
      <c r="E765" s="7"/>
      <c r="F765" s="7"/>
      <c r="G765" s="7"/>
      <c r="H765" s="7"/>
      <c r="I765" s="7"/>
      <c r="J765" s="7"/>
      <c r="K765" s="7"/>
    </row>
    <row r="766" ht="14" customHeight="1">
      <c r="A766" t="s" s="11">
        <v>53</v>
      </c>
      <c r="B766" s="7"/>
      <c r="C766" s="137">
        <v>2</v>
      </c>
      <c r="D766" s="7"/>
      <c r="E766" s="7"/>
      <c r="F766" s="7"/>
      <c r="G766" s="7"/>
      <c r="H766" s="7"/>
      <c r="I766" s="7"/>
      <c r="J766" s="7"/>
      <c r="K766" s="7"/>
    </row>
    <row r="767" ht="14" customHeight="1">
      <c r="A767" s="7"/>
      <c r="B767" s="7"/>
      <c r="C767" s="135"/>
      <c r="D767" s="7"/>
      <c r="E767" s="7"/>
      <c r="F767" s="7"/>
      <c r="G767" s="7"/>
      <c r="H767" s="7"/>
      <c r="I767" s="7"/>
      <c r="J767" s="7"/>
      <c r="K767" s="7"/>
    </row>
    <row r="768" ht="14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ht="14" customHeight="1">
      <c r="A769" t="s" s="11">
        <v>124</v>
      </c>
      <c r="B769" s="7"/>
      <c r="C769" s="128">
        <v>4.68</v>
      </c>
      <c r="D769" t="s" s="11">
        <v>125</v>
      </c>
      <c r="E769" s="128">
        <v>5</v>
      </c>
      <c r="F769" t="s" s="11">
        <v>81</v>
      </c>
      <c r="G769" s="128">
        <f>E769*C769</f>
        <v>23.4</v>
      </c>
      <c r="H769" s="7"/>
      <c r="I769" s="7"/>
      <c r="J769" s="7"/>
      <c r="K769" s="7"/>
    </row>
    <row r="770" ht="14" customHeight="1">
      <c r="A770" s="7"/>
      <c r="B770" s="7"/>
      <c r="C770" s="7"/>
      <c r="D770" s="7"/>
      <c r="E770" t="s" s="145">
        <v>246</v>
      </c>
      <c r="F770" s="7"/>
      <c r="G770" s="25"/>
      <c r="H770" s="7"/>
      <c r="I770" s="7"/>
      <c r="J770" s="7"/>
      <c r="K770" s="7"/>
    </row>
    <row r="771" ht="14" customHeight="1">
      <c r="A771" s="7"/>
      <c r="B771" t="s" s="11">
        <v>127</v>
      </c>
      <c r="C771" s="7"/>
      <c r="D771" s="7"/>
      <c r="E771" s="7"/>
      <c r="F771" s="7"/>
      <c r="G771" s="128">
        <v>-1.13</v>
      </c>
      <c r="H771" s="7"/>
      <c r="I771" s="7"/>
      <c r="J771" s="7"/>
      <c r="K771" s="7"/>
    </row>
    <row r="772" ht="14" customHeight="1">
      <c r="A772" s="7"/>
      <c r="B772" t="s" s="11">
        <v>247</v>
      </c>
      <c r="C772" s="128">
        <v>1.43</v>
      </c>
      <c r="D772" t="s" s="11">
        <v>125</v>
      </c>
      <c r="E772" s="128">
        <v>1.82</v>
      </c>
      <c r="F772" t="s" s="11">
        <f>F73</f>
        <v>81</v>
      </c>
      <c r="G772" s="128">
        <f>E772*C772</f>
        <v>2.6026</v>
      </c>
      <c r="H772" s="7"/>
      <c r="I772" s="128">
        <f>SUM(G769:G772)</f>
        <v>24.8726</v>
      </c>
      <c r="J772" t="s" s="11">
        <v>16</v>
      </c>
      <c r="K772" s="7"/>
    </row>
    <row r="773" ht="14" customHeight="1">
      <c r="A773" s="7"/>
      <c r="B773" s="7"/>
      <c r="C773" s="7"/>
      <c r="D773" s="7"/>
      <c r="E773" t="s" s="11">
        <v>248</v>
      </c>
      <c r="F773" s="7"/>
      <c r="G773" s="7"/>
      <c r="H773" s="7"/>
      <c r="I773" s="7"/>
      <c r="J773" s="7"/>
      <c r="K773" s="7"/>
    </row>
    <row r="774" ht="14" customHeight="1">
      <c r="A774" t="s" s="11">
        <v>128</v>
      </c>
      <c r="B774" s="7"/>
      <c r="C774" s="128">
        <v>2.28</v>
      </c>
      <c r="D774" t="s" s="11">
        <v>125</v>
      </c>
      <c r="E774" s="128">
        <v>1.72</v>
      </c>
      <c r="F774" t="s" s="11">
        <v>81</v>
      </c>
      <c r="G774" s="7"/>
      <c r="H774" s="7"/>
      <c r="I774" s="128">
        <f>E774*C774</f>
        <v>3.9216</v>
      </c>
      <c r="J774" t="s" s="11">
        <v>16</v>
      </c>
      <c r="K774" s="7"/>
    </row>
    <row r="775" ht="14" customHeight="1">
      <c r="A775" t="s" s="11">
        <v>135</v>
      </c>
      <c r="B775" s="7"/>
      <c r="C775" s="128">
        <v>1.72</v>
      </c>
      <c r="D775" t="s" s="11">
        <v>125</v>
      </c>
      <c r="E775" s="128">
        <v>2.85</v>
      </c>
      <c r="F775" t="s" s="11">
        <v>81</v>
      </c>
      <c r="G775" s="7"/>
      <c r="H775" s="7"/>
      <c r="I775" s="128">
        <f>E775*C775</f>
        <v>4.902</v>
      </c>
      <c r="J775" t="s" s="11">
        <v>16</v>
      </c>
      <c r="K775" s="7"/>
    </row>
    <row r="776" ht="14" customHeight="1">
      <c r="A776" t="s" s="11">
        <v>166</v>
      </c>
      <c r="B776" s="7"/>
      <c r="C776" s="128">
        <v>3.04</v>
      </c>
      <c r="D776" t="s" s="11">
        <v>125</v>
      </c>
      <c r="E776" s="128">
        <v>4.38</v>
      </c>
      <c r="F776" t="s" s="11">
        <v>81</v>
      </c>
      <c r="G776" s="7"/>
      <c r="H776" s="7"/>
      <c r="I776" s="128">
        <f>E776*C776</f>
        <v>13.3152</v>
      </c>
      <c r="J776" t="s" s="11">
        <v>16</v>
      </c>
      <c r="K776" s="7"/>
    </row>
    <row r="777" ht="14" customHeight="1">
      <c r="A777" s="7"/>
      <c r="B777" s="7"/>
      <c r="C777" s="7"/>
      <c r="D777" s="7"/>
      <c r="E777" t="s" s="11">
        <v>249</v>
      </c>
      <c r="F777" s="7"/>
      <c r="G777" s="7"/>
      <c r="H777" s="7"/>
      <c r="I777" s="7"/>
      <c r="J777" s="7"/>
      <c r="K777" s="7"/>
    </row>
    <row r="778" ht="14" customHeight="1">
      <c r="A778" t="s" s="11">
        <v>154</v>
      </c>
      <c r="B778" s="7"/>
      <c r="C778" s="128">
        <v>1.14</v>
      </c>
      <c r="D778" t="s" s="11">
        <v>125</v>
      </c>
      <c r="E778" s="128">
        <v>4.92</v>
      </c>
      <c r="F778" t="s" s="11">
        <v>81</v>
      </c>
      <c r="G778" s="128">
        <f>E778*C778</f>
        <v>5.6088</v>
      </c>
      <c r="H778" s="7"/>
      <c r="I778" s="7"/>
      <c r="J778" s="7"/>
      <c r="K778" s="7"/>
    </row>
    <row r="779" ht="14" customHeight="1">
      <c r="A779" s="7"/>
      <c r="B779" t="s" s="11">
        <v>250</v>
      </c>
      <c r="C779" t="s" s="11">
        <v>147</v>
      </c>
      <c r="D779" s="7"/>
      <c r="E779" s="7"/>
      <c r="F779" s="7"/>
      <c r="G779" s="128">
        <v>-1.04</v>
      </c>
      <c r="H779" s="7"/>
      <c r="I779" s="131">
        <f>SUM(G778:G779)</f>
        <v>4.5688</v>
      </c>
      <c r="J779" t="s" s="47">
        <v>16</v>
      </c>
      <c r="K779" s="7"/>
    </row>
    <row r="780" ht="14" customHeight="1">
      <c r="A780" s="7"/>
      <c r="B780" s="7"/>
      <c r="C780" s="7"/>
      <c r="D780" s="7"/>
      <c r="E780" s="7"/>
      <c r="F780" s="7"/>
      <c r="G780" s="7"/>
      <c r="H780" s="7"/>
      <c r="I780" s="134">
        <f>SUM(I772:I779)</f>
        <v>51.5802</v>
      </c>
      <c r="J780" t="s" s="150">
        <v>16</v>
      </c>
      <c r="K780" s="7"/>
    </row>
    <row r="781" ht="14" customHeight="1">
      <c r="A781" s="7"/>
      <c r="B781" t="s" s="11">
        <v>139</v>
      </c>
      <c r="C781" s="128">
        <f>SUM(I780)</f>
        <v>51.5802</v>
      </c>
      <c r="D781" t="s" s="11">
        <v>125</v>
      </c>
      <c r="E781" s="128">
        <v>-0.03</v>
      </c>
      <c r="F781" t="s" s="11">
        <v>81</v>
      </c>
      <c r="G781" s="7"/>
      <c r="H781" s="7"/>
      <c r="I781" s="128">
        <f>C781*E781</f>
        <v>-1.547406</v>
      </c>
      <c r="J781" t="s" s="11">
        <v>16</v>
      </c>
      <c r="K781" s="7"/>
    </row>
    <row r="782" ht="14" customHeight="1">
      <c r="A782" s="7"/>
      <c r="B782" s="7"/>
      <c r="C782" s="128">
        <f>SUM(I780:I781)</f>
        <v>50.032794</v>
      </c>
      <c r="D782" t="s" s="11">
        <v>125</v>
      </c>
      <c r="E782" s="128">
        <v>0.05</v>
      </c>
      <c r="F782" t="s" s="11">
        <v>81</v>
      </c>
      <c r="G782" s="128">
        <f>E782*C782</f>
        <v>2.5016397</v>
      </c>
      <c r="H782" s="7"/>
      <c r="I782" s="7"/>
      <c r="J782" s="7"/>
      <c r="K782" s="7"/>
    </row>
    <row r="783" ht="14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ht="14" customHeight="1">
      <c r="A784" t="s" s="11">
        <v>140</v>
      </c>
      <c r="B784" s="7"/>
      <c r="C784" s="128">
        <v>2.3</v>
      </c>
      <c r="D784" t="s" s="11">
        <v>125</v>
      </c>
      <c r="E784" s="128">
        <v>1.94</v>
      </c>
      <c r="F784" t="s" s="11">
        <v>190</v>
      </c>
      <c r="G784" s="7"/>
      <c r="H784" s="7"/>
      <c r="I784" s="128">
        <f>E784*C784/2</f>
        <v>2.231</v>
      </c>
      <c r="J784" t="s" s="11">
        <v>16</v>
      </c>
      <c r="K784" s="7"/>
    </row>
    <row r="785" ht="14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ht="14.5" customHeight="1">
      <c r="A786" s="7"/>
      <c r="B786" s="7"/>
      <c r="C786" s="7"/>
      <c r="D786" s="7"/>
      <c r="E786" s="7"/>
      <c r="F786" s="7"/>
      <c r="G786" s="7"/>
      <c r="H786" s="7"/>
      <c r="I786" s="14"/>
      <c r="J786" s="14"/>
      <c r="K786" s="7"/>
    </row>
    <row r="787" ht="15" customHeight="1">
      <c r="A787" s="7"/>
      <c r="B787" s="7"/>
      <c r="C787" s="7"/>
      <c r="D787" s="7"/>
      <c r="E787" s="7"/>
      <c r="F787" s="7"/>
      <c r="G787" s="7"/>
      <c r="H787" s="117"/>
      <c r="I787" s="146">
        <f>SUM(I780:I784)</f>
        <v>52.263794</v>
      </c>
      <c r="J787" t="s" s="147">
        <v>16</v>
      </c>
      <c r="K787" s="119"/>
    </row>
    <row r="788" ht="14.5" customHeight="1">
      <c r="A788" s="7"/>
      <c r="B788" s="7"/>
      <c r="C788" s="7"/>
      <c r="D788" s="7"/>
      <c r="E788" s="7"/>
      <c r="F788" s="7"/>
      <c r="G788" s="7"/>
      <c r="H788" s="7"/>
      <c r="I788" s="18"/>
      <c r="J788" s="18"/>
      <c r="K788" s="7"/>
    </row>
    <row r="789" ht="14" customHeight="1">
      <c r="A789" s="7"/>
      <c r="B789" s="7"/>
      <c r="C789" s="7"/>
      <c r="D789" s="7"/>
      <c r="E789" s="7"/>
      <c r="F789" s="7"/>
      <c r="G789" s="7"/>
      <c r="H789" s="7"/>
      <c r="I789" s="152"/>
      <c r="J789" s="7"/>
      <c r="K789" s="7"/>
    </row>
    <row r="790" ht="14" customHeight="1">
      <c r="A790" s="7"/>
      <c r="B790" s="7"/>
      <c r="C790" t="s" s="11">
        <v>120</v>
      </c>
      <c r="D790" s="7"/>
      <c r="E790" s="7"/>
      <c r="F790" s="7"/>
      <c r="G790" s="7"/>
      <c r="H790" s="7"/>
      <c r="I790" s="7"/>
      <c r="J790" s="7"/>
      <c r="K790" s="7"/>
    </row>
    <row r="791" ht="14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ht="14" customHeight="1">
      <c r="A792" t="s" s="11">
        <v>121</v>
      </c>
      <c r="B792" s="7"/>
      <c r="C792" t="s" s="124">
        <f>C494</f>
        <v>210</v>
      </c>
      <c r="D792" s="7"/>
      <c r="E792" s="7"/>
      <c r="F792" s="7"/>
      <c r="G792" s="7"/>
      <c r="H792" s="7"/>
      <c r="I792" s="7"/>
      <c r="J792" s="7"/>
      <c r="K792" s="7"/>
    </row>
    <row r="793" ht="14" customHeight="1">
      <c r="A793" t="s" s="11">
        <v>122</v>
      </c>
      <c r="B793" s="7"/>
      <c r="C793" s="137">
        <v>310</v>
      </c>
      <c r="D793" s="7"/>
      <c r="E793" s="7"/>
      <c r="F793" s="7"/>
      <c r="G793" s="7"/>
      <c r="H793" s="7"/>
      <c r="I793" s="7"/>
      <c r="J793" s="7"/>
      <c r="K793" s="7"/>
    </row>
    <row r="794" ht="14" customHeight="1">
      <c r="A794" t="s" s="11">
        <v>53</v>
      </c>
      <c r="B794" s="7"/>
      <c r="C794" s="137">
        <v>4</v>
      </c>
      <c r="D794" s="7"/>
      <c r="E794" s="7"/>
      <c r="F794" s="7"/>
      <c r="G794" s="7"/>
      <c r="H794" s="7"/>
      <c r="I794" s="7"/>
      <c r="J794" s="7"/>
      <c r="K794" s="7"/>
    </row>
    <row r="795" ht="14" customHeight="1">
      <c r="A795" s="7"/>
      <c r="B795" s="7"/>
      <c r="C795" s="135"/>
      <c r="D795" s="7"/>
      <c r="E795" s="7"/>
      <c r="F795" s="7"/>
      <c r="G795" s="7"/>
      <c r="H795" s="7"/>
      <c r="I795" s="7"/>
      <c r="J795" s="7"/>
      <c r="K795" s="7"/>
    </row>
    <row r="796" ht="14" customHeight="1">
      <c r="A796" s="7"/>
      <c r="B796" s="7"/>
      <c r="C796" s="135"/>
      <c r="D796" s="7"/>
      <c r="E796" s="7"/>
      <c r="F796" s="7"/>
      <c r="G796" s="7"/>
      <c r="H796" s="7"/>
      <c r="I796" s="7"/>
      <c r="J796" s="7"/>
      <c r="K796" s="7"/>
    </row>
    <row r="797" ht="14" customHeight="1">
      <c r="A797" t="s" s="11">
        <v>123</v>
      </c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ht="14" customHeight="1">
      <c r="A798" t="s" s="11">
        <v>133</v>
      </c>
      <c r="B798" s="7"/>
      <c r="C798" s="128">
        <v>2.3</v>
      </c>
      <c r="D798" t="s" s="11">
        <v>125</v>
      </c>
      <c r="E798" s="128">
        <v>4.62</v>
      </c>
      <c r="F798" t="s" s="11">
        <v>81</v>
      </c>
      <c r="G798" s="7"/>
      <c r="H798" s="7"/>
      <c r="I798" s="128">
        <f>E798*C798</f>
        <v>10.626</v>
      </c>
      <c r="J798" t="s" s="11">
        <v>16</v>
      </c>
      <c r="K798" s="7"/>
    </row>
    <row r="799" ht="14" customHeight="1">
      <c r="A799" t="s" s="11">
        <v>134</v>
      </c>
      <c r="B799" s="7"/>
      <c r="C799" s="128">
        <v>2.28</v>
      </c>
      <c r="D799" t="s" s="11">
        <v>125</v>
      </c>
      <c r="E799" s="128">
        <v>4.62</v>
      </c>
      <c r="F799" t="s" s="11">
        <v>81</v>
      </c>
      <c r="G799" s="7"/>
      <c r="H799" s="7"/>
      <c r="I799" s="128">
        <f>E799*C799</f>
        <v>10.5336</v>
      </c>
      <c r="J799" t="s" s="11">
        <v>16</v>
      </c>
      <c r="K799" s="7"/>
    </row>
    <row r="800" ht="14" customHeight="1">
      <c r="A800" t="s" s="11">
        <v>131</v>
      </c>
      <c r="B800" s="7"/>
      <c r="C800" s="128">
        <v>1.2</v>
      </c>
      <c r="D800" t="s" s="11">
        <v>125</v>
      </c>
      <c r="E800" s="128">
        <v>2</v>
      </c>
      <c r="F800" t="s" s="11">
        <v>81</v>
      </c>
      <c r="G800" s="7"/>
      <c r="H800" s="7"/>
      <c r="I800" s="128">
        <f>E800*C800</f>
        <v>2.4</v>
      </c>
      <c r="J800" t="s" s="11">
        <v>16</v>
      </c>
      <c r="K800" s="7"/>
    </row>
    <row r="801" ht="14" customHeight="1">
      <c r="A801" t="s" s="11">
        <v>137</v>
      </c>
      <c r="B801" s="7"/>
      <c r="C801" s="128">
        <v>1.28</v>
      </c>
      <c r="D801" t="s" s="11">
        <v>125</v>
      </c>
      <c r="E801" s="128">
        <v>1</v>
      </c>
      <c r="F801" t="s" s="11">
        <v>81</v>
      </c>
      <c r="G801" s="7"/>
      <c r="H801" s="7"/>
      <c r="I801" s="128">
        <f>E801*C801</f>
        <v>1.28</v>
      </c>
      <c r="J801" t="s" s="11">
        <v>16</v>
      </c>
      <c r="K801" s="7"/>
    </row>
    <row r="802" ht="14" customHeight="1">
      <c r="A802" t="s" s="11">
        <v>129</v>
      </c>
      <c r="B802" s="7"/>
      <c r="C802" s="128">
        <v>1.54</v>
      </c>
      <c r="D802" t="s" s="11">
        <v>125</v>
      </c>
      <c r="E802" s="128">
        <v>1</v>
      </c>
      <c r="F802" t="s" s="11">
        <v>81</v>
      </c>
      <c r="G802" s="128">
        <f>E802*C802</f>
        <v>1.54</v>
      </c>
      <c r="H802" s="7"/>
      <c r="I802" s="7"/>
      <c r="J802" s="7"/>
      <c r="K802" s="7"/>
    </row>
    <row r="803" ht="14" customHeight="1">
      <c r="A803" s="7"/>
      <c r="B803" s="7"/>
      <c r="C803" s="128">
        <v>2.1</v>
      </c>
      <c r="D803" t="s" s="11">
        <v>125</v>
      </c>
      <c r="E803" s="128">
        <v>1</v>
      </c>
      <c r="F803" t="s" s="11">
        <v>81</v>
      </c>
      <c r="G803" s="128">
        <f>E803*C803</f>
        <v>2.1</v>
      </c>
      <c r="H803" s="7"/>
      <c r="I803" s="128">
        <f>SUM(G801:G803)</f>
        <v>3.64</v>
      </c>
      <c r="J803" t="s" s="11">
        <v>16</v>
      </c>
      <c r="K803" s="7"/>
    </row>
    <row r="804" ht="14" customHeight="1">
      <c r="A804" s="7"/>
      <c r="B804" s="7"/>
      <c r="C804" t="s" s="11">
        <v>251</v>
      </c>
      <c r="D804" s="7"/>
      <c r="E804" s="7"/>
      <c r="F804" s="7"/>
      <c r="G804" s="7"/>
      <c r="H804" s="7"/>
      <c r="I804" s="7"/>
      <c r="J804" s="7"/>
      <c r="K804" s="7"/>
    </row>
    <row r="805" ht="14" customHeight="1">
      <c r="A805" t="s" s="11">
        <v>132</v>
      </c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ht="14" customHeight="1">
      <c r="A806" t="s" s="11">
        <v>128</v>
      </c>
      <c r="B806" s="7"/>
      <c r="C806" s="128">
        <v>2.28</v>
      </c>
      <c r="D806" t="s" s="11">
        <v>125</v>
      </c>
      <c r="E806" s="128">
        <v>2.4</v>
      </c>
      <c r="F806" t="s" s="11">
        <v>81</v>
      </c>
      <c r="G806" s="7"/>
      <c r="H806" s="7"/>
      <c r="I806" s="128">
        <f>E806*C806</f>
        <v>5.472</v>
      </c>
      <c r="J806" t="s" s="11">
        <v>16</v>
      </c>
      <c r="K806" s="7"/>
    </row>
    <row r="807" ht="14" customHeight="1">
      <c r="A807" t="s" s="11">
        <v>124</v>
      </c>
      <c r="B807" s="7"/>
      <c r="C807" s="128">
        <v>4.68</v>
      </c>
      <c r="D807" t="s" s="11">
        <v>125</v>
      </c>
      <c r="E807" s="128">
        <v>5</v>
      </c>
      <c r="F807" t="s" s="11">
        <v>81</v>
      </c>
      <c r="G807" s="128">
        <f>E807*C807</f>
        <v>23.4</v>
      </c>
      <c r="H807" s="7"/>
      <c r="I807" s="7"/>
      <c r="J807" s="7"/>
      <c r="K807" s="7"/>
    </row>
    <row r="808" ht="14" customHeight="1">
      <c r="A808" s="7"/>
      <c r="B808" s="7"/>
      <c r="C808" s="128">
        <v>-0.68</v>
      </c>
      <c r="D808" t="s" s="11">
        <v>125</v>
      </c>
      <c r="E808" s="128">
        <v>2.28</v>
      </c>
      <c r="F808" t="s" s="11">
        <v>81</v>
      </c>
      <c r="G808" s="128">
        <f>E808*C808</f>
        <v>-1.5504</v>
      </c>
      <c r="H808" s="7"/>
      <c r="I808" s="7"/>
      <c r="J808" s="7"/>
      <c r="K808" s="7"/>
    </row>
    <row r="809" ht="14" customHeight="1">
      <c r="A809" s="7"/>
      <c r="B809" s="7"/>
      <c r="C809" t="s" s="11">
        <v>252</v>
      </c>
      <c r="D809" s="7"/>
      <c r="E809" s="7"/>
      <c r="F809" s="7"/>
      <c r="G809" s="7"/>
      <c r="H809" s="7"/>
      <c r="I809" s="7"/>
      <c r="J809" s="7"/>
      <c r="K809" s="7"/>
    </row>
    <row r="810" ht="14" customHeight="1">
      <c r="A810" s="7"/>
      <c r="B810" s="7"/>
      <c r="C810" s="128">
        <v>-1</v>
      </c>
      <c r="D810" t="s" s="11">
        <v>125</v>
      </c>
      <c r="E810" s="128">
        <v>1.56</v>
      </c>
      <c r="F810" t="s" s="11">
        <v>81</v>
      </c>
      <c r="G810" s="128">
        <f>E810*C810</f>
        <v>-1.56</v>
      </c>
      <c r="H810" s="7"/>
      <c r="I810" s="128">
        <f>SUM(G807:G810)</f>
        <v>20.2896</v>
      </c>
      <c r="J810" t="s" s="11">
        <v>16</v>
      </c>
      <c r="K810" s="7"/>
    </row>
    <row r="811" ht="14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ht="14" customHeight="1">
      <c r="A812" t="s" s="11">
        <v>135</v>
      </c>
      <c r="B812" s="7"/>
      <c r="C812" s="128">
        <v>2.85</v>
      </c>
      <c r="D812" t="s" s="11">
        <v>125</v>
      </c>
      <c r="E812" s="128">
        <v>1.72</v>
      </c>
      <c r="F812" t="s" s="11">
        <v>81</v>
      </c>
      <c r="G812" s="7"/>
      <c r="H812" s="7"/>
      <c r="I812" s="128">
        <f>E812*C812</f>
        <v>4.902</v>
      </c>
      <c r="J812" t="s" s="11">
        <v>16</v>
      </c>
      <c r="K812" s="7"/>
    </row>
    <row r="813" ht="14" customHeight="1">
      <c r="A813" t="s" s="11">
        <v>136</v>
      </c>
      <c r="B813" s="7"/>
      <c r="C813" s="128">
        <v>3.69</v>
      </c>
      <c r="D813" t="s" s="11">
        <v>125</v>
      </c>
      <c r="E813" s="128">
        <v>4.68</v>
      </c>
      <c r="F813" t="s" s="11">
        <v>81</v>
      </c>
      <c r="G813" s="7"/>
      <c r="H813" s="7"/>
      <c r="I813" s="128">
        <f>E813*C813</f>
        <v>17.2692</v>
      </c>
      <c r="J813" t="s" s="11">
        <v>16</v>
      </c>
      <c r="K813" s="7"/>
    </row>
    <row r="814" ht="14" customHeight="1">
      <c r="A814" t="s" s="11">
        <v>129</v>
      </c>
      <c r="B814" s="7"/>
      <c r="C814" s="128">
        <v>1.38</v>
      </c>
      <c r="D814" t="s" s="11">
        <v>125</v>
      </c>
      <c r="E814" s="128">
        <v>1.3</v>
      </c>
      <c r="F814" t="s" s="11">
        <v>81</v>
      </c>
      <c r="G814" s="128">
        <f>E814*C814</f>
        <v>1.794</v>
      </c>
      <c r="H814" s="7"/>
      <c r="I814" s="7"/>
      <c r="J814" s="7"/>
      <c r="K814" s="7"/>
    </row>
    <row r="815" ht="14" customHeight="1">
      <c r="A815" s="7"/>
      <c r="B815" s="7"/>
      <c r="C815" t="s" s="11">
        <v>253</v>
      </c>
      <c r="D815" s="7"/>
      <c r="E815" s="7"/>
      <c r="F815" s="7"/>
      <c r="G815" s="7"/>
      <c r="H815" s="7"/>
      <c r="I815" s="7"/>
      <c r="J815" s="7"/>
      <c r="K815" s="7"/>
    </row>
    <row r="816" ht="14" customHeight="1">
      <c r="A816" s="7"/>
      <c r="B816" s="7"/>
      <c r="C816" s="128">
        <v>1.57</v>
      </c>
      <c r="D816" t="s" s="11">
        <v>125</v>
      </c>
      <c r="E816" s="128">
        <v>2.86</v>
      </c>
      <c r="F816" t="s" s="11">
        <v>81</v>
      </c>
      <c r="G816" s="128">
        <f>E816*C816</f>
        <v>4.4902</v>
      </c>
      <c r="H816" s="7"/>
      <c r="I816" s="128">
        <f>SUM(G814:G816)</f>
        <v>6.2842</v>
      </c>
      <c r="J816" t="s" s="11">
        <v>16</v>
      </c>
      <c r="K816" s="7"/>
    </row>
    <row r="817" ht="14" customHeight="1">
      <c r="A817" s="7"/>
      <c r="B817" s="7"/>
      <c r="C817" s="7"/>
      <c r="D817" s="7"/>
      <c r="E817" t="s" s="11">
        <v>254</v>
      </c>
      <c r="F817" s="7"/>
      <c r="G817" s="7"/>
      <c r="H817" s="7"/>
      <c r="I817" s="131"/>
      <c r="J817" s="27"/>
      <c r="K817" s="7"/>
    </row>
    <row r="818" ht="14" customHeight="1">
      <c r="A818" s="7"/>
      <c r="B818" s="7"/>
      <c r="C818" s="7"/>
      <c r="D818" s="7"/>
      <c r="E818" s="7"/>
      <c r="F818" s="7"/>
      <c r="G818" s="7"/>
      <c r="H818" s="7"/>
      <c r="I818" s="134">
        <f>SUM(I798:I816)</f>
        <v>82.6966</v>
      </c>
      <c r="J818" t="s" s="150">
        <v>16</v>
      </c>
      <c r="K818" s="7"/>
    </row>
    <row r="819" ht="14" customHeight="1">
      <c r="A819" s="7"/>
      <c r="B819" t="s" s="11">
        <v>139</v>
      </c>
      <c r="C819" s="128">
        <f>I818</f>
        <v>82.6966</v>
      </c>
      <c r="D819" t="s" s="11">
        <v>125</v>
      </c>
      <c r="E819" s="128">
        <v>-0.03</v>
      </c>
      <c r="F819" t="s" s="11">
        <v>81</v>
      </c>
      <c r="G819" s="7"/>
      <c r="H819" s="7"/>
      <c r="I819" s="128">
        <f>E819*C819</f>
        <v>-2.480898</v>
      </c>
      <c r="J819" t="s" s="11">
        <v>16</v>
      </c>
      <c r="K819" s="7"/>
    </row>
    <row r="820" ht="14" customHeight="1">
      <c r="A820" s="7"/>
      <c r="B820" s="7"/>
      <c r="C820" s="128">
        <f>SUM(I818:I819)</f>
        <v>80.21570199999999</v>
      </c>
      <c r="D820" t="s" s="11">
        <v>125</v>
      </c>
      <c r="E820" s="128">
        <v>0.05</v>
      </c>
      <c r="F820" t="s" s="11">
        <v>81</v>
      </c>
      <c r="G820" s="128">
        <f>E820*C820</f>
        <v>4.0107851</v>
      </c>
      <c r="H820" s="7"/>
      <c r="I820" s="7"/>
      <c r="J820" s="7"/>
      <c r="K820" s="7"/>
    </row>
    <row r="821" ht="14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ht="14" customHeight="1">
      <c r="A822" t="s" s="11">
        <v>140</v>
      </c>
      <c r="B822" s="7"/>
      <c r="C822" s="128">
        <v>2.49</v>
      </c>
      <c r="D822" t="s" s="11">
        <v>125</v>
      </c>
      <c r="E822" s="128">
        <v>1.94</v>
      </c>
      <c r="F822" t="s" s="11">
        <v>190</v>
      </c>
      <c r="G822" s="7"/>
      <c r="H822" s="7"/>
      <c r="I822" s="128">
        <f>E822*C822/2</f>
        <v>2.4153</v>
      </c>
      <c r="J822" t="s" s="11">
        <v>16</v>
      </c>
      <c r="K822" s="7"/>
    </row>
    <row r="823" ht="14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ht="14.5" customHeight="1">
      <c r="A824" s="7"/>
      <c r="B824" s="7"/>
      <c r="C824" s="7"/>
      <c r="D824" s="7"/>
      <c r="E824" s="7"/>
      <c r="F824" s="7"/>
      <c r="G824" s="7"/>
      <c r="H824" s="7"/>
      <c r="I824" s="14"/>
      <c r="J824" s="14"/>
      <c r="K824" s="7"/>
    </row>
    <row r="825" ht="15" customHeight="1">
      <c r="A825" s="7"/>
      <c r="B825" s="7"/>
      <c r="C825" s="7"/>
      <c r="D825" s="7"/>
      <c r="E825" s="7"/>
      <c r="F825" s="7"/>
      <c r="G825" s="7"/>
      <c r="H825" s="117"/>
      <c r="I825" s="146">
        <f>SUM(I818:I822)</f>
        <v>82.631002</v>
      </c>
      <c r="J825" t="s" s="147">
        <v>16</v>
      </c>
      <c r="K825" s="119"/>
    </row>
    <row r="826" ht="14.5" customHeight="1">
      <c r="A826" s="7"/>
      <c r="B826" s="7"/>
      <c r="C826" s="7"/>
      <c r="D826" s="7"/>
      <c r="E826" s="7"/>
      <c r="F826" s="7"/>
      <c r="G826" s="7"/>
      <c r="H826" s="7"/>
      <c r="I826" s="148"/>
      <c r="J826" s="149"/>
      <c r="K826" s="7"/>
    </row>
    <row r="827" ht="14.2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ht="14" customHeight="1">
      <c r="A828" s="7"/>
      <c r="B828" s="7"/>
      <c r="C828" t="s" s="11">
        <v>120</v>
      </c>
      <c r="D828" s="7"/>
      <c r="E828" s="7"/>
      <c r="F828" s="7"/>
      <c r="G828" s="7"/>
      <c r="H828" s="7"/>
      <c r="I828" s="7"/>
      <c r="J828" s="7"/>
      <c r="K828" s="7"/>
    </row>
    <row r="829" ht="14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ht="14" customHeight="1">
      <c r="A830" t="s" s="11">
        <v>121</v>
      </c>
      <c r="B830" s="7"/>
      <c r="C830" t="s" s="124">
        <f>C494</f>
        <v>210</v>
      </c>
      <c r="D830" s="7"/>
      <c r="E830" s="7"/>
      <c r="F830" s="7"/>
      <c r="G830" s="7"/>
      <c r="H830" s="7"/>
      <c r="I830" s="7"/>
      <c r="J830" s="7"/>
      <c r="K830" s="7"/>
    </row>
    <row r="831" ht="14" customHeight="1">
      <c r="A831" t="s" s="11">
        <v>122</v>
      </c>
      <c r="B831" s="7"/>
      <c r="C831" s="137">
        <v>311</v>
      </c>
      <c r="D831" s="7"/>
      <c r="E831" s="7"/>
      <c r="F831" s="7"/>
      <c r="G831" s="7"/>
      <c r="H831" s="7"/>
      <c r="I831" s="7"/>
      <c r="J831" s="7"/>
      <c r="K831" s="7"/>
    </row>
    <row r="832" ht="14" customHeight="1">
      <c r="A832" t="s" s="11">
        <v>53</v>
      </c>
      <c r="B832" s="7"/>
      <c r="C832" s="137">
        <v>2</v>
      </c>
      <c r="D832" t="s" s="11">
        <v>255</v>
      </c>
      <c r="E832" s="7"/>
      <c r="F832" s="7"/>
      <c r="G832" s="7"/>
      <c r="H832" s="7"/>
      <c r="I832" s="7"/>
      <c r="J832" s="7"/>
      <c r="K832" s="7"/>
    </row>
    <row r="833" ht="14" customHeight="1">
      <c r="A833" s="7"/>
      <c r="B833" s="7"/>
      <c r="C833" s="135"/>
      <c r="D833" s="7"/>
      <c r="E833" s="7"/>
      <c r="F833" s="7"/>
      <c r="G833" s="7"/>
      <c r="H833" s="7"/>
      <c r="I833" s="7"/>
      <c r="J833" s="7"/>
      <c r="K833" s="7"/>
    </row>
    <row r="834" ht="14.5" customHeight="1">
      <c r="A834" s="7"/>
      <c r="B834" s="7"/>
      <c r="C834" s="135"/>
      <c r="D834" s="7"/>
      <c r="E834" s="7"/>
      <c r="F834" s="7"/>
      <c r="G834" s="7"/>
      <c r="H834" s="7"/>
      <c r="I834" s="14"/>
      <c r="J834" s="14"/>
      <c r="K834" s="7"/>
    </row>
    <row r="835" ht="15" customHeight="1">
      <c r="A835" s="7"/>
      <c r="B835" s="7"/>
      <c r="C835" s="7"/>
      <c r="D835" s="7"/>
      <c r="E835" s="7"/>
      <c r="F835" s="7"/>
      <c r="G835" s="7"/>
      <c r="H835" s="117"/>
      <c r="I835" s="146">
        <v>58.45</v>
      </c>
      <c r="J835" t="s" s="147">
        <v>16</v>
      </c>
      <c r="K835" s="119"/>
    </row>
    <row r="836" ht="14.5" customHeight="1">
      <c r="A836" s="7"/>
      <c r="B836" s="7"/>
      <c r="C836" s="7"/>
      <c r="D836" s="7"/>
      <c r="E836" s="7"/>
      <c r="F836" s="7"/>
      <c r="G836" s="7"/>
      <c r="H836" s="7"/>
      <c r="I836" s="148"/>
      <c r="J836" s="149"/>
      <c r="K836" s="7"/>
    </row>
    <row r="837" ht="14" customHeight="1">
      <c r="A837" s="7"/>
      <c r="B837" s="7"/>
      <c r="C837" s="7"/>
      <c r="D837" s="7"/>
      <c r="E837" s="7"/>
      <c r="F837" s="7"/>
      <c r="G837" s="7"/>
      <c r="H837" s="7"/>
      <c r="I837" s="152"/>
      <c r="J837" s="153"/>
      <c r="K837" s="7"/>
    </row>
    <row r="838" ht="14" customHeight="1">
      <c r="A838" s="7"/>
      <c r="B838" s="7"/>
      <c r="C838" t="s" s="11">
        <v>120</v>
      </c>
      <c r="D838" s="7"/>
      <c r="E838" s="7"/>
      <c r="F838" s="7"/>
      <c r="G838" s="7"/>
      <c r="H838" s="7"/>
      <c r="I838" s="7"/>
      <c r="J838" s="7"/>
      <c r="K838" s="7"/>
    </row>
    <row r="839" ht="14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ht="14" customHeight="1">
      <c r="A840" t="s" s="11">
        <v>121</v>
      </c>
      <c r="B840" s="7"/>
      <c r="C840" t="s" s="124">
        <f>C494</f>
        <v>210</v>
      </c>
      <c r="D840" s="7"/>
      <c r="E840" s="7"/>
      <c r="F840" s="7"/>
      <c r="G840" s="7"/>
      <c r="H840" s="7"/>
      <c r="I840" s="7"/>
      <c r="J840" s="7"/>
      <c r="K840" s="7"/>
    </row>
    <row r="841" ht="14" customHeight="1">
      <c r="A841" t="s" s="11">
        <v>122</v>
      </c>
      <c r="B841" s="7"/>
      <c r="C841" s="137">
        <v>312</v>
      </c>
      <c r="D841" s="7"/>
      <c r="E841" s="7"/>
      <c r="F841" s="7"/>
      <c r="G841" s="7"/>
      <c r="H841" s="7"/>
      <c r="I841" s="7"/>
      <c r="J841" s="7"/>
      <c r="K841" s="7"/>
    </row>
    <row r="842" ht="14" customHeight="1">
      <c r="A842" t="s" s="11">
        <v>53</v>
      </c>
      <c r="B842" s="7"/>
      <c r="C842" s="137">
        <v>4</v>
      </c>
      <c r="D842" s="7"/>
      <c r="E842" s="7"/>
      <c r="F842" s="7"/>
      <c r="G842" s="7"/>
      <c r="H842" s="7"/>
      <c r="I842" s="7"/>
      <c r="J842" s="7"/>
      <c r="K842" s="7"/>
    </row>
    <row r="843" ht="14" customHeight="1">
      <c r="A843" s="7"/>
      <c r="B843" s="7"/>
      <c r="C843" s="135"/>
      <c r="D843" s="7"/>
      <c r="E843" s="7"/>
      <c r="F843" s="7"/>
      <c r="G843" s="7"/>
      <c r="H843" s="7"/>
      <c r="I843" s="7"/>
      <c r="J843" s="7"/>
      <c r="K843" s="7"/>
    </row>
    <row r="844" ht="14" customHeight="1">
      <c r="A844" s="7"/>
      <c r="B844" s="7"/>
      <c r="C844" s="135"/>
      <c r="D844" s="7"/>
      <c r="E844" s="7"/>
      <c r="F844" s="7"/>
      <c r="G844" s="7"/>
      <c r="H844" s="7"/>
      <c r="I844" s="7"/>
      <c r="J844" s="7"/>
      <c r="K844" s="7"/>
    </row>
    <row r="845" ht="14" customHeight="1">
      <c r="A845" t="s" s="11">
        <v>123</v>
      </c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ht="14" customHeight="1">
      <c r="A846" t="s" s="11">
        <v>133</v>
      </c>
      <c r="B846" s="7"/>
      <c r="C846" s="128">
        <v>4.2</v>
      </c>
      <c r="D846" t="s" s="11">
        <v>125</v>
      </c>
      <c r="E846" s="128">
        <v>2.83</v>
      </c>
      <c r="F846" t="s" s="11">
        <v>81</v>
      </c>
      <c r="G846" s="7"/>
      <c r="H846" s="7"/>
      <c r="I846" s="128">
        <f>E846*C846</f>
        <v>11.886</v>
      </c>
      <c r="J846" t="s" s="11">
        <v>16</v>
      </c>
      <c r="K846" s="7"/>
    </row>
    <row r="847" ht="14" customHeight="1">
      <c r="A847" t="s" s="11">
        <v>136</v>
      </c>
      <c r="B847" s="7"/>
      <c r="C847" s="128">
        <v>5.3</v>
      </c>
      <c r="D847" t="s" s="11">
        <v>125</v>
      </c>
      <c r="E847" s="128">
        <v>2.83</v>
      </c>
      <c r="F847" t="s" s="11">
        <v>81</v>
      </c>
      <c r="G847" s="7"/>
      <c r="H847" s="7"/>
      <c r="I847" s="128">
        <f>E847*C847</f>
        <v>14.999</v>
      </c>
      <c r="J847" t="s" s="11">
        <v>16</v>
      </c>
      <c r="K847" s="7"/>
    </row>
    <row r="848" ht="14" customHeight="1">
      <c r="A848" t="s" s="11">
        <v>135</v>
      </c>
      <c r="B848" s="7"/>
      <c r="C848" s="128">
        <v>2</v>
      </c>
      <c r="D848" t="s" s="11">
        <v>125</v>
      </c>
      <c r="E848" s="128">
        <v>2.85</v>
      </c>
      <c r="F848" t="s" s="11">
        <v>81</v>
      </c>
      <c r="G848" s="7"/>
      <c r="H848" s="7"/>
      <c r="I848" s="128">
        <f>E848*C848</f>
        <v>5.7</v>
      </c>
      <c r="J848" t="s" s="11">
        <v>16</v>
      </c>
      <c r="K848" s="7"/>
    </row>
    <row r="849" ht="14" customHeight="1">
      <c r="A849" t="s" s="11">
        <v>129</v>
      </c>
      <c r="B849" s="7"/>
      <c r="C849" s="128">
        <v>2</v>
      </c>
      <c r="D849" t="s" s="11">
        <v>125</v>
      </c>
      <c r="E849" s="128">
        <v>5.55</v>
      </c>
      <c r="F849" t="s" s="11">
        <v>81</v>
      </c>
      <c r="G849" s="128">
        <f>E849*C849</f>
        <v>11.1</v>
      </c>
      <c r="H849" s="7"/>
      <c r="I849" s="7"/>
      <c r="J849" s="7"/>
      <c r="K849" s="7"/>
    </row>
    <row r="850" ht="14" customHeight="1">
      <c r="A850" s="7"/>
      <c r="B850" s="7"/>
      <c r="C850" s="7"/>
      <c r="D850" s="7"/>
      <c r="E850" t="s" s="11">
        <v>256</v>
      </c>
      <c r="F850" s="7"/>
      <c r="G850" s="7"/>
      <c r="H850" s="7"/>
      <c r="I850" s="7"/>
      <c r="J850" s="7"/>
      <c r="K850" s="7"/>
    </row>
    <row r="851" ht="14" customHeight="1">
      <c r="A851" s="7"/>
      <c r="B851" t="s" s="11">
        <v>127</v>
      </c>
      <c r="C851" s="7"/>
      <c r="D851" s="7"/>
      <c r="E851" s="7"/>
      <c r="F851" s="7"/>
      <c r="G851" s="128">
        <v>-2.99</v>
      </c>
      <c r="H851" s="7"/>
      <c r="I851" s="128">
        <f>SUM(G849:G851)</f>
        <v>8.109999999999999</v>
      </c>
      <c r="J851" t="s" s="11">
        <v>16</v>
      </c>
      <c r="K851" s="7"/>
    </row>
    <row r="852" ht="14" customHeight="1">
      <c r="A852" t="s" s="11">
        <v>137</v>
      </c>
      <c r="B852" s="7"/>
      <c r="C852" s="128">
        <v>2</v>
      </c>
      <c r="D852" t="s" s="11">
        <v>125</v>
      </c>
      <c r="E852" s="128">
        <v>1.1</v>
      </c>
      <c r="F852" t="s" s="11">
        <v>81</v>
      </c>
      <c r="G852" s="7"/>
      <c r="H852" s="7"/>
      <c r="I852" s="128">
        <f>E852*C852</f>
        <v>2.2</v>
      </c>
      <c r="J852" t="s" s="11">
        <v>16</v>
      </c>
      <c r="K852" s="7"/>
    </row>
    <row r="853" ht="14" customHeight="1">
      <c r="A853" t="s" s="11">
        <v>132</v>
      </c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ht="14" customHeight="1">
      <c r="A854" t="s" s="11">
        <v>149</v>
      </c>
      <c r="B854" s="7"/>
      <c r="C854" s="128">
        <v>3.83</v>
      </c>
      <c r="D854" t="s" s="11">
        <v>125</v>
      </c>
      <c r="E854" s="128">
        <v>2.78</v>
      </c>
      <c r="F854" t="s" s="11">
        <v>81</v>
      </c>
      <c r="G854" s="7"/>
      <c r="H854" s="7"/>
      <c r="I854" s="128">
        <f>E854*C854</f>
        <v>10.6474</v>
      </c>
      <c r="J854" t="s" s="11">
        <v>16</v>
      </c>
      <c r="K854" s="7"/>
    </row>
    <row r="855" ht="14" customHeight="1">
      <c r="A855" t="s" s="11">
        <v>128</v>
      </c>
      <c r="B855" s="7"/>
      <c r="C855" s="128">
        <v>4.93</v>
      </c>
      <c r="D855" t="s" s="11">
        <v>125</v>
      </c>
      <c r="E855" s="128">
        <v>1.8</v>
      </c>
      <c r="F855" t="s" s="11">
        <v>81</v>
      </c>
      <c r="G855" s="7"/>
      <c r="H855" s="7"/>
      <c r="I855" s="128">
        <f>E855*C855</f>
        <v>8.874000000000001</v>
      </c>
      <c r="J855" t="s" s="11">
        <v>16</v>
      </c>
      <c r="K855" s="7"/>
    </row>
    <row r="856" ht="14" customHeight="1">
      <c r="A856" t="s" s="11">
        <v>129</v>
      </c>
      <c r="B856" s="7"/>
      <c r="C856" s="128">
        <v>2.81</v>
      </c>
      <c r="D856" t="s" s="11">
        <v>125</v>
      </c>
      <c r="E856" s="128">
        <v>1.3</v>
      </c>
      <c r="F856" t="s" s="11">
        <v>81</v>
      </c>
      <c r="G856" s="128">
        <f>E856*C856</f>
        <v>3.653</v>
      </c>
      <c r="H856" s="7"/>
      <c r="I856" s="7"/>
      <c r="J856" s="7"/>
      <c r="K856" s="7"/>
    </row>
    <row r="857" ht="14" customHeight="1">
      <c r="A857" s="7"/>
      <c r="B857" s="7"/>
      <c r="C857" t="s" s="11">
        <v>200</v>
      </c>
      <c r="D857" s="7"/>
      <c r="E857" s="7"/>
      <c r="F857" s="7"/>
      <c r="G857" s="7"/>
      <c r="H857" s="7"/>
      <c r="I857" s="7"/>
      <c r="J857" s="7"/>
      <c r="K857" s="7"/>
    </row>
    <row r="858" ht="14" customHeight="1">
      <c r="A858" s="7"/>
      <c r="B858" s="7"/>
      <c r="C858" s="128">
        <v>1.57</v>
      </c>
      <c r="D858" t="s" s="11">
        <v>125</v>
      </c>
      <c r="E858" s="128">
        <v>1.56</v>
      </c>
      <c r="F858" t="s" s="11">
        <v>81</v>
      </c>
      <c r="G858" s="128">
        <f>E858*C858</f>
        <v>2.4492</v>
      </c>
      <c r="H858" s="7"/>
      <c r="I858" s="128">
        <f>SUM(G856:G858)</f>
        <v>6.1022</v>
      </c>
      <c r="J858" t="s" s="11">
        <v>16</v>
      </c>
      <c r="K858" s="7"/>
    </row>
    <row r="859" ht="14" customHeight="1">
      <c r="A859" t="s" s="11">
        <v>131</v>
      </c>
      <c r="B859" s="7"/>
      <c r="C859" s="128">
        <v>1.72</v>
      </c>
      <c r="D859" t="s" s="11">
        <v>125</v>
      </c>
      <c r="E859" s="128">
        <v>1.61</v>
      </c>
      <c r="F859" t="s" s="11">
        <v>81</v>
      </c>
      <c r="G859" s="7"/>
      <c r="H859" s="7"/>
      <c r="I859" s="128">
        <f>E859*C859</f>
        <v>2.7692</v>
      </c>
      <c r="J859" t="s" s="11">
        <v>16</v>
      </c>
      <c r="K859" s="7"/>
    </row>
    <row r="860" ht="14" customHeight="1">
      <c r="A860" t="s" s="11">
        <v>124</v>
      </c>
      <c r="B860" s="7"/>
      <c r="C860" s="128">
        <v>4.68</v>
      </c>
      <c r="D860" t="s" s="11">
        <v>125</v>
      </c>
      <c r="E860" s="128">
        <v>5.62</v>
      </c>
      <c r="F860" t="s" s="11">
        <v>81</v>
      </c>
      <c r="G860" s="128">
        <f>E860*C860</f>
        <v>26.3016</v>
      </c>
      <c r="H860" s="7"/>
      <c r="I860" s="7"/>
      <c r="J860" s="7"/>
      <c r="K860" s="7"/>
    </row>
    <row r="861" ht="14" customHeight="1">
      <c r="A861" s="7"/>
      <c r="B861" t="s" s="11">
        <v>184</v>
      </c>
      <c r="C861" s="128">
        <v>-2.4</v>
      </c>
      <c r="D861" t="s" s="11">
        <v>125</v>
      </c>
      <c r="E861" s="128">
        <v>0.62</v>
      </c>
      <c r="F861" t="s" s="11">
        <v>81</v>
      </c>
      <c r="G861" s="128">
        <f>E861*C861</f>
        <v>-1.488</v>
      </c>
      <c r="H861" s="7"/>
      <c r="I861" s="7"/>
      <c r="J861" s="7"/>
      <c r="K861" s="7"/>
    </row>
    <row r="862" ht="14" customHeight="1">
      <c r="A862" s="7"/>
      <c r="B862" s="7"/>
      <c r="C862" t="s" s="11">
        <v>201</v>
      </c>
      <c r="D862" s="7"/>
      <c r="E862" s="7"/>
      <c r="F862" s="7"/>
      <c r="G862" s="7"/>
      <c r="H862" s="7"/>
      <c r="I862" s="7"/>
      <c r="J862" s="7"/>
      <c r="K862" s="7"/>
    </row>
    <row r="863" ht="14" customHeight="1">
      <c r="A863" s="7"/>
      <c r="B863" s="7"/>
      <c r="C863" t="s" s="11">
        <v>243</v>
      </c>
      <c r="D863" s="7"/>
      <c r="E863" s="7"/>
      <c r="F863" s="7"/>
      <c r="G863" s="7"/>
      <c r="H863" s="7"/>
      <c r="I863" s="7"/>
      <c r="J863" s="7"/>
      <c r="K863" s="7"/>
    </row>
    <row r="864" ht="14" customHeight="1">
      <c r="A864" s="7"/>
      <c r="B864" t="s" s="11">
        <v>183</v>
      </c>
      <c r="C864" s="128">
        <v>-1.24</v>
      </c>
      <c r="D864" t="s" s="11">
        <v>125</v>
      </c>
      <c r="E864" s="128">
        <v>1.56</v>
      </c>
      <c r="F864" t="s" s="11">
        <v>81</v>
      </c>
      <c r="G864" s="128">
        <f>E864*C864</f>
        <v>-1.9344</v>
      </c>
      <c r="H864" s="7"/>
      <c r="I864" s="128">
        <f>SUM(G860:G864)</f>
        <v>22.8792</v>
      </c>
      <c r="J864" t="s" s="11">
        <v>16</v>
      </c>
      <c r="K864" s="7"/>
    </row>
    <row r="865" ht="14" customHeight="1">
      <c r="A865" s="7"/>
      <c r="B865" s="7"/>
      <c r="C865" t="s" s="11">
        <v>173</v>
      </c>
      <c r="D865" s="7"/>
      <c r="E865" s="7"/>
      <c r="F865" s="7"/>
      <c r="G865" s="7"/>
      <c r="H865" s="7"/>
      <c r="I865" s="131"/>
      <c r="J865" s="27"/>
      <c r="K865" s="7"/>
    </row>
    <row r="866" ht="14" customHeight="1">
      <c r="A866" s="7"/>
      <c r="B866" s="7"/>
      <c r="C866" s="7"/>
      <c r="D866" s="7"/>
      <c r="E866" s="7"/>
      <c r="F866" t="s" s="11">
        <v>81</v>
      </c>
      <c r="G866" s="7"/>
      <c r="H866" s="7"/>
      <c r="I866" s="134">
        <f>SUM(I846:I864)</f>
        <v>94.167</v>
      </c>
      <c r="J866" t="s" s="150">
        <v>16</v>
      </c>
      <c r="K866" s="7"/>
    </row>
    <row r="867" ht="14" customHeight="1">
      <c r="A867" s="7"/>
      <c r="B867" t="s" s="11">
        <v>139</v>
      </c>
      <c r="C867" s="128">
        <f>I866</f>
        <v>94.167</v>
      </c>
      <c r="D867" t="s" s="11">
        <v>125</v>
      </c>
      <c r="E867" s="128">
        <v>-0.03</v>
      </c>
      <c r="F867" t="s" s="11">
        <v>81</v>
      </c>
      <c r="G867" s="7"/>
      <c r="H867" s="7"/>
      <c r="I867" s="128">
        <f>E867*C867</f>
        <v>-2.82501</v>
      </c>
      <c r="J867" t="s" s="11">
        <v>16</v>
      </c>
      <c r="K867" s="7"/>
    </row>
    <row r="868" ht="14" customHeight="1">
      <c r="A868" s="7"/>
      <c r="B868" s="7"/>
      <c r="C868" s="128">
        <f>SUM(I866:I867)</f>
        <v>91.34199</v>
      </c>
      <c r="D868" t="s" s="11">
        <v>125</v>
      </c>
      <c r="E868" s="128">
        <v>0.05</v>
      </c>
      <c r="F868" t="s" s="11">
        <v>81</v>
      </c>
      <c r="G868" s="128">
        <f>E868*C868</f>
        <v>4.5670995</v>
      </c>
      <c r="H868" s="7"/>
      <c r="I868" s="7"/>
      <c r="J868" s="7"/>
      <c r="K868" s="7"/>
    </row>
    <row r="869" ht="14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ht="14" customHeight="1">
      <c r="A870" t="s" s="11">
        <v>140</v>
      </c>
      <c r="B870" s="7"/>
      <c r="C870" s="128">
        <v>2.3</v>
      </c>
      <c r="D870" t="s" s="11">
        <v>125</v>
      </c>
      <c r="E870" s="128">
        <v>0.84</v>
      </c>
      <c r="F870" t="s" s="11">
        <v>190</v>
      </c>
      <c r="G870" s="128">
        <f>E870*C870/2</f>
        <v>0.966</v>
      </c>
      <c r="H870" s="7"/>
      <c r="I870" s="7"/>
      <c r="J870" s="7"/>
      <c r="K870" s="7"/>
    </row>
    <row r="871" ht="14" customHeight="1">
      <c r="A871" s="7"/>
      <c r="B871" s="7"/>
      <c r="C871" s="7"/>
      <c r="D871" s="7"/>
      <c r="E871" t="s" s="11">
        <v>181</v>
      </c>
      <c r="F871" s="7"/>
      <c r="G871" s="7"/>
      <c r="H871" s="7"/>
      <c r="I871" s="7"/>
      <c r="J871" s="7"/>
      <c r="K871" s="7"/>
    </row>
    <row r="872" ht="14" customHeight="1">
      <c r="A872" s="7"/>
      <c r="B872" s="7"/>
      <c r="C872" s="128">
        <v>2.86</v>
      </c>
      <c r="D872" t="s" s="11">
        <v>125</v>
      </c>
      <c r="E872" s="128">
        <v>1.1</v>
      </c>
      <c r="F872" t="s" s="11">
        <v>190</v>
      </c>
      <c r="G872" s="128">
        <f>E872*C872/2</f>
        <v>1.573</v>
      </c>
      <c r="H872" s="7"/>
      <c r="I872" s="128">
        <f>SUM(G870:G872)</f>
        <v>2.539</v>
      </c>
      <c r="J872" t="s" s="11">
        <v>16</v>
      </c>
      <c r="K872" s="7"/>
    </row>
    <row r="873" ht="14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ht="14.5" customHeight="1">
      <c r="A874" s="7"/>
      <c r="B874" s="7"/>
      <c r="C874" s="7"/>
      <c r="D874" s="7"/>
      <c r="E874" s="7"/>
      <c r="F874" s="7"/>
      <c r="G874" s="7"/>
      <c r="H874" s="7"/>
      <c r="I874" s="14"/>
      <c r="J874" s="14"/>
      <c r="K874" s="7"/>
    </row>
    <row r="875" ht="15" customHeight="1">
      <c r="A875" s="7"/>
      <c r="B875" s="7"/>
      <c r="C875" s="7"/>
      <c r="D875" s="7"/>
      <c r="E875" s="7"/>
      <c r="F875" s="7"/>
      <c r="G875" s="7"/>
      <c r="H875" s="117"/>
      <c r="I875" s="146">
        <f>SUM(I866:I872)</f>
        <v>93.88099</v>
      </c>
      <c r="J875" t="s" s="147">
        <v>16</v>
      </c>
      <c r="K875" s="119"/>
    </row>
    <row r="876" ht="14.5" customHeight="1">
      <c r="A876" s="7"/>
      <c r="B876" s="7"/>
      <c r="C876" s="7"/>
      <c r="D876" s="7"/>
      <c r="E876" s="7"/>
      <c r="F876" s="7"/>
      <c r="G876" s="7"/>
      <c r="H876" s="7"/>
      <c r="I876" s="148"/>
      <c r="J876" s="149"/>
      <c r="K876" s="7"/>
    </row>
    <row r="877" ht="14" customHeight="1">
      <c r="A877" s="7"/>
      <c r="B877" s="7"/>
      <c r="C877" s="7"/>
      <c r="D877" s="7"/>
      <c r="E877" s="7"/>
      <c r="F877" s="7"/>
      <c r="G877" s="7"/>
      <c r="H877" s="7"/>
      <c r="I877" s="152"/>
      <c r="J877" s="153"/>
      <c r="K877" s="7"/>
    </row>
    <row r="878" ht="14" customHeight="1">
      <c r="A878" s="7"/>
      <c r="B878" s="7"/>
      <c r="C878" t="s" s="11">
        <v>120</v>
      </c>
      <c r="D878" s="7"/>
      <c r="E878" s="7"/>
      <c r="F878" s="7"/>
      <c r="G878" s="7"/>
      <c r="H878" s="7"/>
      <c r="I878" s="7"/>
      <c r="J878" s="7"/>
      <c r="K878" s="7"/>
    </row>
    <row r="879" ht="14" customHeight="1">
      <c r="A879" t="s" s="11">
        <v>121</v>
      </c>
      <c r="B879" s="7"/>
      <c r="C879" t="s" s="126">
        <v>257</v>
      </c>
      <c r="D879" s="7"/>
      <c r="E879" s="7"/>
      <c r="F879" s="7"/>
      <c r="G879" s="7"/>
      <c r="H879" s="7"/>
      <c r="I879" s="7"/>
      <c r="J879" s="7"/>
      <c r="K879" s="7"/>
    </row>
    <row r="880" ht="14" customHeight="1">
      <c r="A880" t="s" s="11">
        <v>122</v>
      </c>
      <c r="B880" s="7"/>
      <c r="C880" s="137">
        <v>501</v>
      </c>
      <c r="D880" s="7"/>
      <c r="E880" s="7"/>
      <c r="F880" s="7"/>
      <c r="G880" s="7"/>
      <c r="H880" s="7"/>
      <c r="I880" s="7"/>
      <c r="J880" s="7"/>
      <c r="K880" s="7"/>
    </row>
    <row r="881" ht="14" customHeight="1">
      <c r="A881" t="s" s="11">
        <v>53</v>
      </c>
      <c r="B881" s="7"/>
      <c r="C881" t="s" s="124">
        <v>258</v>
      </c>
      <c r="D881" s="7"/>
      <c r="E881" s="7"/>
      <c r="F881" s="7"/>
      <c r="G881" s="7"/>
      <c r="H881" s="7"/>
      <c r="I881" s="7"/>
      <c r="J881" s="7"/>
      <c r="K881" s="7"/>
    </row>
    <row r="882" ht="14" customHeight="1">
      <c r="A882" s="7"/>
      <c r="B882" s="7"/>
      <c r="C882" s="137"/>
      <c r="D882" s="7"/>
      <c r="E882" s="7"/>
      <c r="F882" s="7"/>
      <c r="G882" s="7"/>
      <c r="H882" s="7"/>
      <c r="I882" s="7"/>
      <c r="J882" s="7"/>
      <c r="K882" s="7"/>
    </row>
    <row r="883" ht="14" customHeight="1">
      <c r="A883" s="7"/>
      <c r="B883" s="7"/>
      <c r="C883" s="137"/>
      <c r="D883" s="7"/>
      <c r="E883" s="7"/>
      <c r="F883" s="7"/>
      <c r="G883" s="7"/>
      <c r="H883" s="7"/>
      <c r="I883" s="7"/>
      <c r="J883" s="7"/>
      <c r="K883" s="7"/>
    </row>
    <row r="884" ht="14" customHeight="1">
      <c r="A884" t="s" s="11">
        <v>123</v>
      </c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ht="14" customHeight="1">
      <c r="A885" t="s" s="11">
        <v>124</v>
      </c>
      <c r="B885" s="7"/>
      <c r="C885" s="128">
        <v>4</v>
      </c>
      <c r="D885" t="s" s="11">
        <v>125</v>
      </c>
      <c r="E885" s="128">
        <v>5.86</v>
      </c>
      <c r="F885" t="s" s="11">
        <v>81</v>
      </c>
      <c r="G885" s="128">
        <f>E885*C885</f>
        <v>23.44</v>
      </c>
      <c r="H885" s="7"/>
      <c r="I885" s="7"/>
      <c r="J885" s="7"/>
      <c r="K885" s="7"/>
    </row>
    <row r="886" ht="14" customHeight="1">
      <c r="A886" s="7"/>
      <c r="B886" s="7"/>
      <c r="C886" s="7"/>
      <c r="D886" s="7"/>
      <c r="E886" t="s" s="11">
        <v>259</v>
      </c>
      <c r="F886" s="7"/>
      <c r="G886" s="7"/>
      <c r="H886" s="7"/>
      <c r="I886" s="7"/>
      <c r="J886" s="7"/>
      <c r="K886" s="7"/>
    </row>
    <row r="887" ht="14" customHeight="1">
      <c r="A887" t="s" s="11">
        <v>30</v>
      </c>
      <c r="B887" t="s" s="11">
        <v>77</v>
      </c>
      <c r="C887" t="s" s="11">
        <v>147</v>
      </c>
      <c r="D887" s="7"/>
      <c r="E887" s="7"/>
      <c r="F887" s="7"/>
      <c r="G887" s="128">
        <v>-2.99</v>
      </c>
      <c r="H887" s="7"/>
      <c r="I887" s="128">
        <f>SUM(G885:G887)</f>
        <v>20.45</v>
      </c>
      <c r="J887" t="s" s="11">
        <v>16</v>
      </c>
      <c r="K887" s="7"/>
    </row>
    <row r="888" ht="14" customHeight="1">
      <c r="A888" t="s" s="11">
        <v>128</v>
      </c>
      <c r="B888" s="7"/>
      <c r="C888" s="128">
        <v>2.33</v>
      </c>
      <c r="D888" t="s" s="11">
        <v>125</v>
      </c>
      <c r="E888" s="128">
        <v>2.4</v>
      </c>
      <c r="F888" t="s" s="11">
        <v>81</v>
      </c>
      <c r="G888" s="7"/>
      <c r="H888" s="7"/>
      <c r="I888" s="128">
        <f>E888*C888</f>
        <v>5.592</v>
      </c>
      <c r="J888" t="s" s="11">
        <v>16</v>
      </c>
      <c r="K888" s="7"/>
    </row>
    <row r="889" ht="14" customHeight="1">
      <c r="A889" t="s" s="11">
        <v>131</v>
      </c>
      <c r="B889" s="7"/>
      <c r="C889" s="128">
        <v>0.9</v>
      </c>
      <c r="D889" t="s" s="11">
        <v>125</v>
      </c>
      <c r="E889" s="128">
        <v>2.3</v>
      </c>
      <c r="F889" t="s" s="11">
        <v>81</v>
      </c>
      <c r="G889" s="128">
        <f>E889*C889</f>
        <v>2.07</v>
      </c>
      <c r="H889" s="7"/>
      <c r="I889" s="7"/>
      <c r="J889" s="7"/>
      <c r="K889" s="7"/>
    </row>
    <row r="890" ht="14" customHeight="1">
      <c r="A890" s="7"/>
      <c r="B890" s="7"/>
      <c r="C890" s="128">
        <v>-0.25</v>
      </c>
      <c r="D890" t="s" s="11">
        <v>125</v>
      </c>
      <c r="E890" s="128">
        <v>0.9</v>
      </c>
      <c r="F890" t="s" s="11">
        <v>81</v>
      </c>
      <c r="G890" s="128">
        <f>E890*C890</f>
        <v>-0.225</v>
      </c>
      <c r="H890" s="7"/>
      <c r="I890" s="128">
        <f>SUM(G889:G890)</f>
        <v>1.845</v>
      </c>
      <c r="J890" t="s" s="11">
        <v>16</v>
      </c>
      <c r="K890" s="7"/>
    </row>
    <row r="891" ht="14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ht="14" customHeight="1">
      <c r="A892" t="s" s="11">
        <v>129</v>
      </c>
      <c r="B892" s="7"/>
      <c r="C892" s="128">
        <v>1.5</v>
      </c>
      <c r="D892" t="s" s="11">
        <v>125</v>
      </c>
      <c r="E892" s="128">
        <v>2.4</v>
      </c>
      <c r="F892" t="s" s="11">
        <v>81</v>
      </c>
      <c r="G892" s="7"/>
      <c r="H892" s="7"/>
      <c r="I892" s="128">
        <f>E892*C892</f>
        <v>3.6</v>
      </c>
      <c r="J892" t="s" s="11">
        <v>16</v>
      </c>
      <c r="K892" s="7"/>
    </row>
    <row r="893" ht="14" customHeight="1">
      <c r="A893" s="7"/>
      <c r="B893" s="7"/>
      <c r="C893" t="s" s="11">
        <v>204</v>
      </c>
      <c r="D893" s="7"/>
      <c r="E893" s="7"/>
      <c r="F893" s="7"/>
      <c r="G893" s="7"/>
      <c r="H893" s="7"/>
      <c r="I893" s="7"/>
      <c r="J893" s="7"/>
      <c r="K893" s="7"/>
    </row>
    <row r="894" ht="14" customHeight="1">
      <c r="A894" s="7"/>
      <c r="B894" s="7"/>
      <c r="C894" t="s" s="11">
        <v>201</v>
      </c>
      <c r="D894" s="7"/>
      <c r="E894" s="7"/>
      <c r="F894" s="7"/>
      <c r="G894" s="7"/>
      <c r="H894" s="7"/>
      <c r="I894" s="7"/>
      <c r="J894" s="7"/>
      <c r="K894" s="7"/>
    </row>
    <row r="895" ht="14" customHeight="1">
      <c r="A895" t="s" s="11">
        <v>132</v>
      </c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ht="14" customHeight="1">
      <c r="A896" t="s" s="11">
        <v>158</v>
      </c>
      <c r="B896" s="7"/>
      <c r="C896" s="128">
        <v>3.2</v>
      </c>
      <c r="D896" t="s" s="11">
        <v>125</v>
      </c>
      <c r="E896" s="128">
        <v>2.88</v>
      </c>
      <c r="F896" t="s" s="11">
        <v>81</v>
      </c>
      <c r="G896" s="7"/>
      <c r="H896" s="7"/>
      <c r="I896" s="128">
        <f>E896*C896</f>
        <v>9.215999999999999</v>
      </c>
      <c r="J896" t="s" s="11">
        <v>16</v>
      </c>
      <c r="K896" s="7"/>
    </row>
    <row r="897" ht="14" customHeight="1">
      <c r="A897" t="s" s="11">
        <v>149</v>
      </c>
      <c r="B897" s="7"/>
      <c r="C897" s="128">
        <v>3.2</v>
      </c>
      <c r="D897" t="s" s="11">
        <v>125</v>
      </c>
      <c r="E897" s="128">
        <v>2.88</v>
      </c>
      <c r="F897" t="s" s="11">
        <v>81</v>
      </c>
      <c r="G897" s="7"/>
      <c r="H897" s="7"/>
      <c r="I897" s="128">
        <f>E897*C897</f>
        <v>9.215999999999999</v>
      </c>
      <c r="J897" t="s" s="11">
        <v>16</v>
      </c>
      <c r="K897" s="7"/>
    </row>
    <row r="898" ht="14" customHeight="1">
      <c r="A898" t="s" s="11">
        <v>135</v>
      </c>
      <c r="B898" s="7"/>
      <c r="C898" s="128">
        <v>1.72</v>
      </c>
      <c r="D898" t="s" s="11">
        <v>125</v>
      </c>
      <c r="E898" s="128">
        <v>2.85</v>
      </c>
      <c r="F898" t="s" s="11">
        <v>81</v>
      </c>
      <c r="G898" s="7"/>
      <c r="H898" s="7"/>
      <c r="I898" s="128">
        <f>E898*C898</f>
        <v>4.902</v>
      </c>
      <c r="J898" t="s" s="11">
        <v>16</v>
      </c>
      <c r="K898" s="7"/>
    </row>
    <row r="899" ht="14" customHeight="1">
      <c r="A899" t="s" s="11">
        <v>136</v>
      </c>
      <c r="B899" s="7"/>
      <c r="C899" s="128">
        <v>4.44</v>
      </c>
      <c r="D899" t="s" s="11">
        <v>125</v>
      </c>
      <c r="E899" s="128">
        <v>4.68</v>
      </c>
      <c r="F899" t="s" s="11">
        <v>81</v>
      </c>
      <c r="G899" s="7"/>
      <c r="H899" s="7"/>
      <c r="I899" s="128">
        <f>E899*C899</f>
        <v>20.7792</v>
      </c>
      <c r="J899" t="s" s="11">
        <v>16</v>
      </c>
      <c r="K899" s="7"/>
    </row>
    <row r="900" ht="14" customHeight="1">
      <c r="A900" t="s" s="11">
        <v>137</v>
      </c>
      <c r="B900" s="7"/>
      <c r="C900" s="128">
        <v>0.6</v>
      </c>
      <c r="D900" t="s" s="11">
        <v>125</v>
      </c>
      <c r="E900" s="128">
        <v>3.59</v>
      </c>
      <c r="F900" t="s" s="11">
        <v>81</v>
      </c>
      <c r="G900" s="128">
        <f>E900*C900</f>
        <v>2.154</v>
      </c>
      <c r="H900" s="7"/>
      <c r="I900" s="7"/>
      <c r="J900" s="7"/>
      <c r="K900" s="7"/>
    </row>
    <row r="901" ht="14" customHeight="1">
      <c r="A901" s="7"/>
      <c r="B901" s="7"/>
      <c r="C901" s="7"/>
      <c r="D901" s="7"/>
      <c r="E901" t="s" s="11">
        <v>260</v>
      </c>
      <c r="F901" s="7"/>
      <c r="G901" s="7"/>
      <c r="H901" s="7"/>
      <c r="I901" s="128"/>
      <c r="J901" s="7"/>
      <c r="K901" s="7"/>
    </row>
    <row r="902" ht="14" customHeight="1">
      <c r="A902" s="7"/>
      <c r="B902" s="7"/>
      <c r="C902" s="128">
        <v>-0.35</v>
      </c>
      <c r="D902" t="s" s="11">
        <v>125</v>
      </c>
      <c r="E902" s="128">
        <v>0.6</v>
      </c>
      <c r="F902" t="s" s="11">
        <v>81</v>
      </c>
      <c r="G902" s="128">
        <f>E902*C902</f>
        <v>-0.21</v>
      </c>
      <c r="H902" s="7"/>
      <c r="I902" s="128">
        <v>2.02</v>
      </c>
      <c r="J902" t="s" s="11">
        <v>16</v>
      </c>
      <c r="K902" s="7"/>
    </row>
    <row r="903" ht="14" customHeight="1">
      <c r="A903" t="s" s="11">
        <v>129</v>
      </c>
      <c r="B903" s="7"/>
      <c r="C903" s="128">
        <v>1.58</v>
      </c>
      <c r="D903" t="s" s="11">
        <v>125</v>
      </c>
      <c r="E903" s="128">
        <v>2</v>
      </c>
      <c r="F903" t="s" s="11">
        <v>81</v>
      </c>
      <c r="G903" s="128">
        <f>E903*C903</f>
        <v>3.16</v>
      </c>
      <c r="H903" s="7"/>
      <c r="I903" s="7"/>
      <c r="J903" s="7"/>
      <c r="K903" s="7"/>
    </row>
    <row r="904" ht="14" customHeight="1">
      <c r="A904" s="7"/>
      <c r="B904" s="7"/>
      <c r="C904" s="128">
        <v>4.32</v>
      </c>
      <c r="D904" t="s" s="11">
        <v>125</v>
      </c>
      <c r="E904" s="128">
        <v>1</v>
      </c>
      <c r="F904" t="s" s="11">
        <v>81</v>
      </c>
      <c r="G904" s="128">
        <f>E904*C904</f>
        <v>4.32</v>
      </c>
      <c r="H904" s="7"/>
      <c r="I904" s="7"/>
      <c r="J904" s="7"/>
      <c r="K904" s="7"/>
    </row>
    <row r="905" ht="14" customHeight="1">
      <c r="A905" s="7"/>
      <c r="B905" s="7"/>
      <c r="C905" t="s" s="11">
        <v>261</v>
      </c>
      <c r="D905" s="7"/>
      <c r="E905" s="7"/>
      <c r="F905" s="7"/>
      <c r="G905" s="7"/>
      <c r="H905" s="7"/>
      <c r="I905" s="7"/>
      <c r="J905" s="7"/>
      <c r="K905" s="7"/>
    </row>
    <row r="906" ht="14" customHeight="1">
      <c r="A906" s="7"/>
      <c r="B906" s="7"/>
      <c r="C906" s="128">
        <v>2.59</v>
      </c>
      <c r="D906" t="s" s="11">
        <v>125</v>
      </c>
      <c r="E906" s="128">
        <v>1.12</v>
      </c>
      <c r="F906" t="s" s="11">
        <v>81</v>
      </c>
      <c r="G906" s="128">
        <f>E906*C906</f>
        <v>2.9008</v>
      </c>
      <c r="H906" s="7"/>
      <c r="I906" s="131">
        <f>SUM(G903:G906)</f>
        <v>10.3808</v>
      </c>
      <c r="J906" t="s" s="47">
        <v>16</v>
      </c>
      <c r="K906" s="7"/>
    </row>
    <row r="907" ht="14" customHeight="1">
      <c r="A907" s="7"/>
      <c r="B907" s="7"/>
      <c r="C907" t="s" s="11">
        <v>262</v>
      </c>
      <c r="D907" s="7"/>
      <c r="E907" s="7"/>
      <c r="F907" s="7"/>
      <c r="G907" s="7"/>
      <c r="H907" s="7"/>
      <c r="I907" s="134">
        <f>SUM(I887:I906)</f>
        <v>88.001</v>
      </c>
      <c r="J907" t="s" s="150">
        <v>16</v>
      </c>
      <c r="K907" s="7"/>
    </row>
    <row r="908" ht="14" customHeight="1">
      <c r="A908" s="7"/>
      <c r="B908" t="s" s="11">
        <v>139</v>
      </c>
      <c r="C908" s="128">
        <f>SUM(I907)</f>
        <v>88.001</v>
      </c>
      <c r="D908" t="s" s="11">
        <v>125</v>
      </c>
      <c r="E908" s="128">
        <v>-0.03</v>
      </c>
      <c r="F908" t="s" s="11">
        <v>81</v>
      </c>
      <c r="G908" s="7"/>
      <c r="H908" s="7"/>
      <c r="I908" s="128">
        <f>E908*C908</f>
        <v>-2.64003</v>
      </c>
      <c r="J908" t="s" s="11">
        <v>16</v>
      </c>
      <c r="K908" s="7"/>
    </row>
    <row r="909" ht="14" customHeight="1">
      <c r="A909" s="7"/>
      <c r="B909" s="7"/>
      <c r="C909" s="128">
        <f>SUM(I907:I908)</f>
        <v>85.36096999999999</v>
      </c>
      <c r="D909" t="s" s="11">
        <v>125</v>
      </c>
      <c r="E909" s="128">
        <v>0.05</v>
      </c>
      <c r="F909" t="s" s="11">
        <v>81</v>
      </c>
      <c r="G909" s="7"/>
      <c r="H909" s="7"/>
      <c r="I909" s="128">
        <f>E909*C909</f>
        <v>4.2680485</v>
      </c>
      <c r="J909" t="s" s="11">
        <v>16</v>
      </c>
      <c r="K909" s="7"/>
    </row>
    <row r="910" ht="14" customHeight="1">
      <c r="A910" s="7"/>
      <c r="B910" s="7"/>
      <c r="C910" s="7"/>
      <c r="D910" s="7"/>
      <c r="E910" s="151"/>
      <c r="F910" s="7"/>
      <c r="G910" s="7"/>
      <c r="H910" s="7"/>
      <c r="I910" s="7"/>
      <c r="J910" s="7"/>
      <c r="K910" s="7"/>
    </row>
    <row r="911" ht="14" customHeight="1">
      <c r="A911" t="s" s="11">
        <v>140</v>
      </c>
      <c r="B911" s="7"/>
      <c r="C911" s="128">
        <v>2.4</v>
      </c>
      <c r="D911" t="s" s="11">
        <v>125</v>
      </c>
      <c r="E911" s="128">
        <v>1.35</v>
      </c>
      <c r="F911" t="s" s="11">
        <v>190</v>
      </c>
      <c r="G911" s="128">
        <f>E911*C911/2</f>
        <v>1.62</v>
      </c>
      <c r="H911" s="7"/>
      <c r="I911" s="7"/>
      <c r="J911" s="7"/>
      <c r="K911" s="7"/>
    </row>
    <row r="912" ht="14" customHeight="1">
      <c r="A912" s="7"/>
      <c r="B912" s="7"/>
      <c r="C912" s="7"/>
      <c r="D912" s="7"/>
      <c r="E912" t="s" s="11">
        <v>157</v>
      </c>
      <c r="F912" s="7"/>
      <c r="G912" s="7"/>
      <c r="H912" s="7"/>
      <c r="I912" s="7"/>
      <c r="J912" s="7"/>
      <c r="K912" s="7"/>
    </row>
    <row r="913" ht="14" customHeight="1">
      <c r="A913" s="7"/>
      <c r="B913" s="7"/>
      <c r="C913" s="128">
        <v>2.64</v>
      </c>
      <c r="D913" t="s" s="11">
        <v>125</v>
      </c>
      <c r="E913" s="128">
        <v>1.1</v>
      </c>
      <c r="F913" t="s" s="11">
        <v>190</v>
      </c>
      <c r="G913" s="128">
        <f>E913*C913/2</f>
        <v>1.452</v>
      </c>
      <c r="H913" s="7"/>
      <c r="I913" s="7"/>
      <c r="J913" s="7"/>
      <c r="K913" s="7"/>
    </row>
    <row r="914" ht="14" customHeight="1">
      <c r="A914" s="7"/>
      <c r="B914" s="7"/>
      <c r="C914" t="s" s="11">
        <v>209</v>
      </c>
      <c r="D914" s="7"/>
      <c r="E914" s="7"/>
      <c r="F914" s="7"/>
      <c r="G914" s="7"/>
      <c r="H914" s="7"/>
      <c r="I914" s="7"/>
      <c r="J914" s="7"/>
      <c r="K914" s="7"/>
    </row>
    <row r="915" ht="14" customHeight="1">
      <c r="A915" t="s" s="11">
        <v>263</v>
      </c>
      <c r="B915" s="7"/>
      <c r="C915" s="128">
        <v>4.2</v>
      </c>
      <c r="D915" t="s" s="11">
        <v>125</v>
      </c>
      <c r="E915" s="128">
        <v>0.7</v>
      </c>
      <c r="F915" t="s" s="11">
        <v>190</v>
      </c>
      <c r="G915" s="128">
        <f>E915*C915/2</f>
        <v>1.47</v>
      </c>
      <c r="H915" s="7"/>
      <c r="I915" s="7"/>
      <c r="J915" s="7"/>
      <c r="K915" s="7"/>
    </row>
    <row r="916" ht="14" customHeight="1">
      <c r="A916" s="7"/>
      <c r="B916" s="7"/>
      <c r="C916" t="s" s="11">
        <v>264</v>
      </c>
      <c r="D916" s="7"/>
      <c r="E916" s="7"/>
      <c r="F916" s="7"/>
      <c r="G916" s="7"/>
      <c r="H916" s="7"/>
      <c r="I916" s="7"/>
      <c r="J916" s="7"/>
      <c r="K916" s="7"/>
    </row>
    <row r="917" ht="14" customHeight="1">
      <c r="A917" s="7"/>
      <c r="B917" s="7"/>
      <c r="C917" s="128">
        <v>2.4</v>
      </c>
      <c r="D917" t="s" s="11">
        <v>125</v>
      </c>
      <c r="E917" s="128">
        <v>1.8</v>
      </c>
      <c r="F917" t="s" s="11">
        <v>190</v>
      </c>
      <c r="G917" s="128">
        <f>E917*C917/2</f>
        <v>2.16</v>
      </c>
      <c r="H917" s="25">
        <f>SUM(G911:G917)</f>
        <v>6.702</v>
      </c>
      <c r="I917" s="7"/>
      <c r="J917" s="7"/>
      <c r="K917" s="7"/>
    </row>
    <row r="918" ht="14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ht="14.5" customHeight="1">
      <c r="A919" s="7"/>
      <c r="B919" s="7"/>
      <c r="C919" s="7"/>
      <c r="D919" s="7"/>
      <c r="E919" s="7"/>
      <c r="F919" s="7"/>
      <c r="G919" s="7"/>
      <c r="H919" s="7"/>
      <c r="I919" s="14"/>
      <c r="J919" s="14"/>
      <c r="K919" s="7"/>
    </row>
    <row r="920" ht="15" customHeight="1">
      <c r="A920" s="7"/>
      <c r="B920" s="7"/>
      <c r="C920" s="7"/>
      <c r="D920" s="7"/>
      <c r="E920" s="7"/>
      <c r="F920" s="7"/>
      <c r="G920" s="152"/>
      <c r="H920" s="117"/>
      <c r="I920" s="146">
        <f>SUM(I907:I919)</f>
        <v>89.6290185</v>
      </c>
      <c r="J920" t="s" s="147">
        <v>16</v>
      </c>
      <c r="K920" s="119"/>
    </row>
    <row r="921" ht="14.5" customHeight="1">
      <c r="A921" s="7"/>
      <c r="B921" s="7"/>
      <c r="C921" s="7"/>
      <c r="D921" s="7"/>
      <c r="E921" s="7"/>
      <c r="F921" s="7"/>
      <c r="G921" s="152"/>
      <c r="H921" s="7"/>
      <c r="I921" s="148"/>
      <c r="J921" s="149"/>
      <c r="K921" s="7"/>
    </row>
    <row r="922" ht="14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ht="14" customHeight="1">
      <c r="A923" s="7"/>
      <c r="B923" s="7"/>
      <c r="C923" t="s" s="11">
        <v>120</v>
      </c>
      <c r="D923" s="7"/>
      <c r="E923" s="7"/>
      <c r="F923" s="7"/>
      <c r="G923" s="7"/>
      <c r="H923" s="7"/>
      <c r="I923" s="7"/>
      <c r="J923" s="7"/>
      <c r="K923" s="7"/>
    </row>
    <row r="924" ht="14" customHeight="1">
      <c r="A924" t="s" s="11">
        <v>121</v>
      </c>
      <c r="B924" s="7"/>
      <c r="C924" t="s" s="126">
        <f>C879</f>
        <v>265</v>
      </c>
      <c r="D924" s="7"/>
      <c r="E924" s="7"/>
      <c r="F924" s="7"/>
      <c r="G924" s="7"/>
      <c r="H924" s="7"/>
      <c r="I924" s="7"/>
      <c r="J924" s="7"/>
      <c r="K924" s="7"/>
    </row>
    <row r="925" ht="14" customHeight="1">
      <c r="A925" t="s" s="11">
        <v>122</v>
      </c>
      <c r="B925" s="7"/>
      <c r="C925" s="137">
        <v>502</v>
      </c>
      <c r="D925" s="7"/>
      <c r="E925" s="7"/>
      <c r="F925" s="7"/>
      <c r="G925" s="7"/>
      <c r="H925" s="7"/>
      <c r="I925" s="7"/>
      <c r="J925" s="7"/>
      <c r="K925" s="7"/>
    </row>
    <row r="926" ht="14" customHeight="1">
      <c r="A926" t="s" s="11">
        <v>53</v>
      </c>
      <c r="B926" s="7"/>
      <c r="C926" t="s" s="124">
        <v>266</v>
      </c>
      <c r="D926" s="7"/>
      <c r="E926" s="7"/>
      <c r="F926" s="7"/>
      <c r="G926" s="7"/>
      <c r="H926" s="7"/>
      <c r="I926" s="7"/>
      <c r="J926" s="7"/>
      <c r="K926" s="7"/>
    </row>
    <row r="927" ht="14" customHeight="1">
      <c r="A927" s="7"/>
      <c r="B927" s="7"/>
      <c r="C927" s="135"/>
      <c r="D927" s="7"/>
      <c r="E927" s="7"/>
      <c r="F927" s="7"/>
      <c r="G927" s="7"/>
      <c r="H927" s="7"/>
      <c r="I927" s="7"/>
      <c r="J927" s="7"/>
      <c r="K927" s="7"/>
    </row>
    <row r="928" ht="14" customHeight="1">
      <c r="A928" s="7"/>
      <c r="B928" s="7"/>
      <c r="C928" s="135"/>
      <c r="D928" s="7"/>
      <c r="E928" s="7"/>
      <c r="F928" s="7"/>
      <c r="G928" s="7"/>
      <c r="H928" s="7"/>
      <c r="I928" s="7"/>
      <c r="J928" s="7"/>
      <c r="K928" s="7"/>
    </row>
    <row r="929" ht="14" customHeight="1">
      <c r="A929" t="s" s="11">
        <v>123</v>
      </c>
      <c r="B929" t="s" s="11">
        <v>267</v>
      </c>
      <c r="C929" s="7"/>
      <c r="D929" s="7"/>
      <c r="E929" s="7"/>
      <c r="F929" s="7"/>
      <c r="G929" s="7"/>
      <c r="H929" s="7"/>
      <c r="I929" s="7"/>
      <c r="J929" s="7"/>
      <c r="K929" s="7"/>
    </row>
    <row r="930" ht="14" customHeight="1">
      <c r="A930" t="s" s="11">
        <v>124</v>
      </c>
      <c r="B930" s="7"/>
      <c r="C930" s="7"/>
      <c r="D930" s="7"/>
      <c r="E930" s="7"/>
      <c r="F930" s="7"/>
      <c r="G930" s="7"/>
      <c r="H930" s="7"/>
      <c r="I930" s="128">
        <v>28.97</v>
      </c>
      <c r="J930" t="s" s="11">
        <v>16</v>
      </c>
      <c r="K930" s="7"/>
    </row>
    <row r="931" ht="14" customHeight="1">
      <c r="A931" t="s" s="11">
        <v>128</v>
      </c>
      <c r="B931" s="7"/>
      <c r="C931" s="7"/>
      <c r="D931" s="7"/>
      <c r="E931" s="7"/>
      <c r="F931" s="7"/>
      <c r="G931" s="7"/>
      <c r="H931" s="7"/>
      <c r="I931" s="128">
        <v>5.83</v>
      </c>
      <c r="J931" t="s" s="11">
        <v>16</v>
      </c>
      <c r="K931" s="7"/>
    </row>
    <row r="932" ht="14" customHeight="1">
      <c r="A932" t="s" s="11">
        <v>158</v>
      </c>
      <c r="B932" s="7"/>
      <c r="C932" s="7"/>
      <c r="D932" s="7"/>
      <c r="E932" s="7"/>
      <c r="F932" s="7"/>
      <c r="G932" s="7"/>
      <c r="H932" s="7"/>
      <c r="I932" s="128">
        <v>10.58</v>
      </c>
      <c r="J932" t="s" s="11">
        <v>16</v>
      </c>
      <c r="K932" s="7"/>
    </row>
    <row r="933" ht="14" customHeight="1">
      <c r="A933" t="s" s="11">
        <v>148</v>
      </c>
      <c r="B933" s="7"/>
      <c r="C933" s="7"/>
      <c r="D933" s="7"/>
      <c r="E933" s="7"/>
      <c r="F933" s="7"/>
      <c r="G933" s="7"/>
      <c r="H933" s="7"/>
      <c r="I933" s="128">
        <v>3.04</v>
      </c>
      <c r="J933" t="s" s="11">
        <v>16</v>
      </c>
      <c r="K933" s="7"/>
    </row>
    <row r="934" ht="14" customHeight="1">
      <c r="A934" t="s" s="11">
        <v>129</v>
      </c>
      <c r="B934" s="7"/>
      <c r="C934" s="7"/>
      <c r="D934" s="7"/>
      <c r="E934" s="7"/>
      <c r="F934" s="7"/>
      <c r="G934" s="7"/>
      <c r="H934" s="7"/>
      <c r="I934" s="128">
        <v>5.97</v>
      </c>
      <c r="J934" t="s" s="11">
        <v>16</v>
      </c>
      <c r="K934" s="7"/>
    </row>
    <row r="935" ht="14" customHeight="1">
      <c r="A935" t="s" s="11">
        <v>132</v>
      </c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ht="14" customHeight="1">
      <c r="A936" t="s" s="11">
        <v>136</v>
      </c>
      <c r="B936" s="7"/>
      <c r="C936" s="128">
        <v>4.68</v>
      </c>
      <c r="D936" t="s" s="11">
        <v>125</v>
      </c>
      <c r="E936" s="128">
        <v>3.51</v>
      </c>
      <c r="F936" t="s" s="11">
        <v>81</v>
      </c>
      <c r="G936" s="7"/>
      <c r="H936" s="7"/>
      <c r="I936" s="128">
        <f>E936*C936</f>
        <v>16.4268</v>
      </c>
      <c r="J936" t="s" s="11">
        <v>16</v>
      </c>
      <c r="K936" s="7"/>
    </row>
    <row r="937" ht="14" customHeight="1">
      <c r="A937" t="s" s="11">
        <v>135</v>
      </c>
      <c r="B937" s="7"/>
      <c r="C937" s="128">
        <v>2.85</v>
      </c>
      <c r="D937" t="s" s="11">
        <v>125</v>
      </c>
      <c r="E937" s="128">
        <v>1.72</v>
      </c>
      <c r="F937" t="s" s="11">
        <v>81</v>
      </c>
      <c r="G937" s="7"/>
      <c r="H937" s="7"/>
      <c r="I937" s="128">
        <f>E937*C937</f>
        <v>4.902</v>
      </c>
      <c r="J937" t="s" s="11">
        <v>16</v>
      </c>
      <c r="K937" s="7"/>
    </row>
    <row r="938" ht="14" customHeight="1">
      <c r="A938" t="s" s="11">
        <v>154</v>
      </c>
      <c r="B938" s="7"/>
      <c r="C938" s="128">
        <v>1.57</v>
      </c>
      <c r="D938" t="s" s="11">
        <v>125</v>
      </c>
      <c r="E938" s="128">
        <v>1.56</v>
      </c>
      <c r="F938" t="s" s="11">
        <v>81</v>
      </c>
      <c r="G938" s="128">
        <f>E938*C938</f>
        <v>2.4492</v>
      </c>
      <c r="H938" s="7"/>
      <c r="I938" s="7"/>
      <c r="J938" s="7"/>
      <c r="K938" s="7"/>
    </row>
    <row r="939" ht="14" customHeight="1">
      <c r="A939" s="7"/>
      <c r="B939" s="7"/>
      <c r="C939" s="128">
        <v>1.3</v>
      </c>
      <c r="D939" t="s" s="11">
        <v>125</v>
      </c>
      <c r="E939" s="128">
        <v>3.95</v>
      </c>
      <c r="F939" t="s" s="11">
        <v>81</v>
      </c>
      <c r="G939" s="128">
        <f>E939*C939</f>
        <v>5.135</v>
      </c>
      <c r="H939" s="7"/>
      <c r="I939" s="7"/>
      <c r="J939" s="7"/>
      <c r="K939" s="7"/>
    </row>
    <row r="940" ht="14" customHeight="1">
      <c r="A940" s="7"/>
      <c r="B940" s="7"/>
      <c r="C940" s="7"/>
      <c r="D940" s="7"/>
      <c r="E940" t="s" s="11">
        <v>214</v>
      </c>
      <c r="F940" s="7"/>
      <c r="G940" s="7"/>
      <c r="H940" s="7"/>
      <c r="I940" s="7"/>
      <c r="J940" s="7"/>
      <c r="K940" s="7"/>
    </row>
    <row r="941" ht="14" customHeight="1">
      <c r="A941" s="7"/>
      <c r="B941" s="7"/>
      <c r="C941" s="128">
        <v>1</v>
      </c>
      <c r="D941" t="s" s="11">
        <v>125</v>
      </c>
      <c r="E941" s="128">
        <v>1.82</v>
      </c>
      <c r="F941" t="s" s="11">
        <v>81</v>
      </c>
      <c r="G941" s="128">
        <f>E941*C941</f>
        <v>1.82</v>
      </c>
      <c r="H941" s="7"/>
      <c r="I941" s="128">
        <f>SUM(G938:G941)</f>
        <v>9.404199999999999</v>
      </c>
      <c r="J941" t="s" s="11">
        <v>16</v>
      </c>
      <c r="K941" s="7"/>
    </row>
    <row r="942" ht="14" customHeight="1">
      <c r="A942" s="7"/>
      <c r="B942" s="7"/>
      <c r="C942" s="7"/>
      <c r="D942" t="s" s="11">
        <v>268</v>
      </c>
      <c r="E942" s="157"/>
      <c r="F942" s="7"/>
      <c r="G942" s="7"/>
      <c r="H942" s="7"/>
      <c r="I942" s="7"/>
      <c r="J942" s="7"/>
      <c r="K942" s="7"/>
    </row>
    <row r="943" ht="14" customHeight="1">
      <c r="A943" t="s" s="11">
        <v>149</v>
      </c>
      <c r="B943" s="7"/>
      <c r="C943" s="128">
        <v>2.29</v>
      </c>
      <c r="D943" t="s" s="11">
        <v>125</v>
      </c>
      <c r="E943" s="128">
        <v>2.78</v>
      </c>
      <c r="F943" t="s" s="11">
        <v>81</v>
      </c>
      <c r="G943" s="128">
        <f>E943*C943</f>
        <v>6.3662</v>
      </c>
      <c r="H943" s="7"/>
      <c r="I943" s="7"/>
      <c r="J943" s="7"/>
      <c r="K943" s="7"/>
    </row>
    <row r="944" ht="14" customHeight="1">
      <c r="A944" s="7"/>
      <c r="B944" s="7"/>
      <c r="C944" s="7"/>
      <c r="D944" t="s" s="11">
        <v>269</v>
      </c>
      <c r="E944" t="s" s="11">
        <v>269</v>
      </c>
      <c r="F944" s="7"/>
      <c r="G944" s="7"/>
      <c r="H944" s="7"/>
      <c r="I944" s="7"/>
      <c r="J944" s="7"/>
      <c r="K944" s="7"/>
    </row>
    <row r="945" ht="14" customHeight="1">
      <c r="A945" s="7"/>
      <c r="B945" s="7"/>
      <c r="C945" s="128">
        <v>2.58</v>
      </c>
      <c r="D945" t="s" s="11">
        <v>125</v>
      </c>
      <c r="E945" s="128">
        <v>1.1</v>
      </c>
      <c r="F945" t="s" s="11">
        <v>81</v>
      </c>
      <c r="G945" s="128">
        <f>E945*C945</f>
        <v>2.838</v>
      </c>
      <c r="H945" s="7"/>
      <c r="I945" s="128">
        <f>SUM(G943:G945)</f>
        <v>9.2042</v>
      </c>
      <c r="J945" t="s" s="11">
        <v>16</v>
      </c>
      <c r="K945" s="7"/>
    </row>
    <row r="946" ht="14" customHeight="1">
      <c r="A946" t="s" s="11">
        <v>152</v>
      </c>
      <c r="B946" s="7"/>
      <c r="C946" s="128">
        <v>2.29</v>
      </c>
      <c r="D946" t="s" s="11">
        <v>125</v>
      </c>
      <c r="E946" s="128">
        <v>2.68</v>
      </c>
      <c r="F946" t="s" s="11">
        <v>81</v>
      </c>
      <c r="G946" s="128">
        <f>E946*C946</f>
        <v>6.1372</v>
      </c>
      <c r="H946" s="7"/>
      <c r="I946" s="128"/>
      <c r="J946" s="7"/>
      <c r="K946" s="7"/>
    </row>
    <row r="947" ht="14" customHeight="1">
      <c r="A947" s="7"/>
      <c r="B947" s="7"/>
      <c r="C947" s="128">
        <v>2</v>
      </c>
      <c r="D947" t="s" s="11">
        <v>125</v>
      </c>
      <c r="E947" s="128">
        <v>1.2</v>
      </c>
      <c r="F947" t="s" s="11">
        <v>81</v>
      </c>
      <c r="G947" s="128">
        <f>E947*C947</f>
        <v>2.4</v>
      </c>
      <c r="H947" s="7"/>
      <c r="I947" s="131">
        <f>SUM(G946:G947)</f>
        <v>8.5372</v>
      </c>
      <c r="J947" t="s" s="47">
        <v>16</v>
      </c>
      <c r="K947" s="7"/>
    </row>
    <row r="948" ht="14" customHeight="1">
      <c r="A948" s="7"/>
      <c r="B948" s="7"/>
      <c r="C948" t="s" s="11">
        <v>270</v>
      </c>
      <c r="D948" s="7"/>
      <c r="E948" s="7"/>
      <c r="F948" s="7"/>
      <c r="G948" s="7"/>
      <c r="H948" s="7"/>
      <c r="I948" s="134">
        <f>SUM(I930:I947)</f>
        <v>102.8644</v>
      </c>
      <c r="J948" t="s" s="150">
        <v>16</v>
      </c>
      <c r="K948" s="7"/>
    </row>
    <row r="949" ht="14" customHeight="1">
      <c r="A949" s="7"/>
      <c r="B949" s="7"/>
      <c r="C949" t="s" s="11">
        <v>271</v>
      </c>
      <c r="D949" s="7"/>
      <c r="E949" s="7"/>
      <c r="F949" s="7"/>
      <c r="G949" s="7"/>
      <c r="H949" s="7"/>
      <c r="I949" s="128"/>
      <c r="J949" s="7"/>
      <c r="K949" s="7"/>
    </row>
    <row r="950" ht="14" customHeight="1">
      <c r="A950" s="7"/>
      <c r="B950" t="s" s="11">
        <v>139</v>
      </c>
      <c r="C950" s="128">
        <f>SUM(I948)</f>
        <v>102.8644</v>
      </c>
      <c r="D950" t="s" s="11">
        <v>125</v>
      </c>
      <c r="E950" s="128">
        <v>-0.03</v>
      </c>
      <c r="F950" t="s" s="11">
        <v>81</v>
      </c>
      <c r="G950" s="7"/>
      <c r="H950" s="7"/>
      <c r="I950" s="128">
        <f>E950*C950</f>
        <v>-3.085932</v>
      </c>
      <c r="J950" t="s" s="11">
        <v>16</v>
      </c>
      <c r="K950" s="7"/>
    </row>
    <row r="951" ht="14" customHeight="1">
      <c r="A951" s="7"/>
      <c r="B951" s="7"/>
      <c r="C951" s="128">
        <f>SUM(I948:I950)</f>
        <v>99.778468</v>
      </c>
      <c r="D951" t="s" s="11">
        <v>125</v>
      </c>
      <c r="E951" s="128">
        <v>0.05</v>
      </c>
      <c r="F951" t="s" s="11">
        <v>81</v>
      </c>
      <c r="G951" s="7"/>
      <c r="H951" s="7"/>
      <c r="I951" s="128">
        <f>E951*C951</f>
        <v>4.9889234</v>
      </c>
      <c r="J951" t="s" s="11">
        <v>16</v>
      </c>
      <c r="K951" s="7"/>
    </row>
    <row r="952" ht="14" customHeight="1">
      <c r="A952" s="7"/>
      <c r="B952" s="7"/>
      <c r="C952" s="7"/>
      <c r="D952" s="7"/>
      <c r="E952" s="7"/>
      <c r="F952" s="7"/>
      <c r="G952" s="7"/>
      <c r="H952" s="7"/>
      <c r="I952" s="128"/>
      <c r="J952" s="7"/>
      <c r="K952" s="7"/>
    </row>
    <row r="953" ht="14" customHeight="1">
      <c r="A953" t="s" s="11">
        <v>140</v>
      </c>
      <c r="B953" s="7"/>
      <c r="C953" s="25">
        <v>2.4</v>
      </c>
      <c r="D953" t="s" s="11">
        <v>125</v>
      </c>
      <c r="E953" s="127">
        <v>1.35</v>
      </c>
      <c r="F953" t="s" s="11">
        <v>190</v>
      </c>
      <c r="G953" s="25">
        <f>E953*C953/2</f>
        <v>1.62</v>
      </c>
      <c r="H953" s="7"/>
      <c r="I953" s="7"/>
      <c r="J953" s="7"/>
      <c r="K953" s="7"/>
    </row>
    <row r="954" ht="14" customHeight="1">
      <c r="A954" s="7"/>
      <c r="B954" s="7"/>
      <c r="C954" s="25"/>
      <c r="D954" s="7"/>
      <c r="E954" t="s" s="145">
        <v>157</v>
      </c>
      <c r="F954" s="7"/>
      <c r="G954" s="7"/>
      <c r="H954" s="7"/>
      <c r="I954" s="7"/>
      <c r="J954" s="7"/>
      <c r="K954" s="7"/>
    </row>
    <row r="955" ht="14" customHeight="1">
      <c r="A955" s="7"/>
      <c r="B955" s="7"/>
      <c r="C955" s="64">
        <v>2.64</v>
      </c>
      <c r="D955" t="s" s="11">
        <v>125</v>
      </c>
      <c r="E955" s="157">
        <v>1.1</v>
      </c>
      <c r="F955" t="s" s="11">
        <v>190</v>
      </c>
      <c r="G955" s="25">
        <f>E955*C955/2</f>
        <v>1.452</v>
      </c>
      <c r="H955" s="7"/>
      <c r="I955" s="7"/>
      <c r="J955" s="7"/>
      <c r="K955" s="7"/>
    </row>
    <row r="956" ht="14" customHeight="1">
      <c r="A956" s="7"/>
      <c r="B956" s="7"/>
      <c r="C956" t="s" s="11">
        <v>209</v>
      </c>
      <c r="D956" s="7"/>
      <c r="E956" s="151"/>
      <c r="F956" s="7"/>
      <c r="G956" s="7"/>
      <c r="H956" s="7"/>
      <c r="I956" s="7"/>
      <c r="J956" s="7"/>
      <c r="K956" s="7"/>
    </row>
    <row r="957" ht="14" customHeight="1">
      <c r="A957" t="s" s="11">
        <v>263</v>
      </c>
      <c r="B957" s="7"/>
      <c r="C957" s="64">
        <v>2.39</v>
      </c>
      <c r="D957" t="s" s="11">
        <v>125</v>
      </c>
      <c r="E957" s="25">
        <v>1.8</v>
      </c>
      <c r="F957" t="s" s="11">
        <v>190</v>
      </c>
      <c r="G957" s="25">
        <f>E957*C957/2</f>
        <v>2.151</v>
      </c>
      <c r="H957" s="7"/>
      <c r="I957" s="7"/>
      <c r="J957" s="7"/>
      <c r="K957" s="7"/>
    </row>
    <row r="958" ht="14" customHeight="1">
      <c r="A958" s="7"/>
      <c r="B958" s="7"/>
      <c r="C958" s="64">
        <v>2.19</v>
      </c>
      <c r="D958" t="s" s="11">
        <v>125</v>
      </c>
      <c r="E958" s="25">
        <v>0.7</v>
      </c>
      <c r="F958" t="s" s="11">
        <v>190</v>
      </c>
      <c r="G958" s="25">
        <f>E958*C958/2</f>
        <v>0.7665</v>
      </c>
      <c r="H958" s="25">
        <f>SUM(G953:G958)</f>
        <v>5.9895</v>
      </c>
      <c r="I958" s="7"/>
      <c r="J958" s="7"/>
      <c r="K958" s="7"/>
    </row>
    <row r="959" ht="14" customHeight="1">
      <c r="A959" s="7"/>
      <c r="B959" s="7"/>
      <c r="C959" t="s" s="11">
        <v>272</v>
      </c>
      <c r="D959" s="7"/>
      <c r="E959" s="151"/>
      <c r="F959" s="7"/>
      <c r="G959" s="7"/>
      <c r="H959" s="7"/>
      <c r="I959" s="7"/>
      <c r="J959" s="7"/>
      <c r="K959" s="7"/>
    </row>
    <row r="960" ht="14.5" customHeight="1">
      <c r="A960" s="7"/>
      <c r="B960" s="7"/>
      <c r="C960" s="7"/>
      <c r="D960" s="7"/>
      <c r="E960" s="151"/>
      <c r="F960" s="7"/>
      <c r="G960" s="7"/>
      <c r="H960" s="7"/>
      <c r="I960" s="14"/>
      <c r="J960" s="14"/>
      <c r="K960" s="7"/>
    </row>
    <row r="961" ht="15" customHeight="1">
      <c r="A961" s="7"/>
      <c r="B961" s="7"/>
      <c r="C961" s="7"/>
      <c r="D961" s="7"/>
      <c r="E961" s="7"/>
      <c r="F961" s="7"/>
      <c r="G961" s="7"/>
      <c r="H961" s="117"/>
      <c r="I961" s="146">
        <f>SUM(I948:I960)</f>
        <v>104.7673914</v>
      </c>
      <c r="J961" t="s" s="147">
        <v>16</v>
      </c>
      <c r="K961" s="119"/>
    </row>
    <row r="962" ht="14.5" customHeight="1">
      <c r="A962" s="7"/>
      <c r="B962" s="7"/>
      <c r="C962" s="7"/>
      <c r="D962" s="7"/>
      <c r="E962" s="7"/>
      <c r="F962" s="7"/>
      <c r="G962" s="7"/>
      <c r="H962" s="7"/>
      <c r="I962" s="148"/>
      <c r="J962" s="149"/>
      <c r="K962" s="7"/>
    </row>
    <row r="963" ht="14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ht="14" customHeight="1">
      <c r="A964" s="7"/>
      <c r="B964" s="7"/>
      <c r="C964" t="s" s="11">
        <v>120</v>
      </c>
      <c r="D964" s="7"/>
      <c r="E964" s="7"/>
      <c r="F964" s="7"/>
      <c r="G964" s="7"/>
      <c r="H964" s="7"/>
      <c r="I964" s="7"/>
      <c r="J964" s="7"/>
      <c r="K964" s="7"/>
    </row>
    <row r="965" ht="14" customHeight="1">
      <c r="A965" t="s" s="11">
        <v>121</v>
      </c>
      <c r="B965" s="7"/>
      <c r="C965" t="s" s="126">
        <f>C879</f>
        <v>265</v>
      </c>
      <c r="D965" s="7"/>
      <c r="E965" s="7"/>
      <c r="F965" s="7"/>
      <c r="G965" s="7"/>
      <c r="H965" s="7"/>
      <c r="I965" s="7"/>
      <c r="J965" s="7"/>
      <c r="K965" s="7"/>
    </row>
    <row r="966" ht="14" customHeight="1">
      <c r="A966" t="s" s="11">
        <v>122</v>
      </c>
      <c r="B966" s="7"/>
      <c r="C966" s="137">
        <v>503</v>
      </c>
      <c r="D966" s="7"/>
      <c r="E966" s="7"/>
      <c r="F966" s="7"/>
      <c r="G966" s="7"/>
      <c r="H966" s="7"/>
      <c r="I966" s="7"/>
      <c r="J966" s="7"/>
      <c r="K966" s="7"/>
    </row>
    <row r="967" ht="14" customHeight="1">
      <c r="A967" t="s" s="11">
        <v>53</v>
      </c>
      <c r="B967" s="7"/>
      <c r="C967" s="137">
        <v>4</v>
      </c>
      <c r="D967" s="7"/>
      <c r="E967" s="7"/>
      <c r="F967" s="7"/>
      <c r="G967" s="7"/>
      <c r="H967" s="7"/>
      <c r="I967" s="7"/>
      <c r="J967" s="7"/>
      <c r="K967" s="7"/>
    </row>
    <row r="968" ht="14" customHeight="1">
      <c r="A968" s="7"/>
      <c r="B968" s="7"/>
      <c r="C968" s="135"/>
      <c r="D968" s="7"/>
      <c r="E968" s="7"/>
      <c r="F968" s="7"/>
      <c r="G968" s="7"/>
      <c r="H968" s="7"/>
      <c r="I968" s="7"/>
      <c r="J968" s="7"/>
      <c r="K968" s="7"/>
    </row>
    <row r="969" ht="14" customHeight="1">
      <c r="A969" s="7"/>
      <c r="B969" s="7"/>
      <c r="C969" s="135"/>
      <c r="D969" s="7"/>
      <c r="E969" s="7"/>
      <c r="F969" s="7"/>
      <c r="G969" s="7"/>
      <c r="H969" s="7"/>
      <c r="I969" s="7"/>
      <c r="J969" s="7"/>
      <c r="K969" s="7"/>
    </row>
    <row r="970" ht="14" customHeight="1">
      <c r="A970" t="s" s="11">
        <v>123</v>
      </c>
      <c r="B970" t="s" s="11">
        <v>273</v>
      </c>
      <c r="C970" s="7"/>
      <c r="D970" s="7"/>
      <c r="E970" s="7"/>
      <c r="F970" s="7"/>
      <c r="G970" s="7"/>
      <c r="H970" s="7"/>
      <c r="I970" s="7"/>
      <c r="J970" s="7"/>
      <c r="K970" s="7"/>
    </row>
    <row r="971" ht="14" customHeight="1">
      <c r="A971" t="s" s="11">
        <v>124</v>
      </c>
      <c r="B971" s="7"/>
      <c r="C971" s="7"/>
      <c r="D971" s="7"/>
      <c r="E971" s="7"/>
      <c r="F971" s="7"/>
      <c r="G971" s="7"/>
      <c r="H971" s="7"/>
      <c r="I971" s="128">
        <v>26.57</v>
      </c>
      <c r="J971" t="s" s="11">
        <v>16</v>
      </c>
      <c r="K971" s="7"/>
    </row>
    <row r="972" ht="14" customHeight="1">
      <c r="A972" t="s" s="11">
        <v>128</v>
      </c>
      <c r="B972" s="7"/>
      <c r="C972" s="7"/>
      <c r="D972" s="7"/>
      <c r="E972" s="7"/>
      <c r="F972" s="7"/>
      <c r="G972" s="7"/>
      <c r="H972" s="7"/>
      <c r="I972" s="128">
        <v>5.83</v>
      </c>
      <c r="J972" t="s" s="11">
        <v>16</v>
      </c>
      <c r="K972" s="7"/>
    </row>
    <row r="973" ht="14" customHeight="1">
      <c r="A973" t="s" s="11">
        <v>158</v>
      </c>
      <c r="B973" s="7"/>
      <c r="C973" s="7"/>
      <c r="D973" s="7"/>
      <c r="E973" s="7"/>
      <c r="F973" s="7"/>
      <c r="G973" s="7"/>
      <c r="H973" s="7"/>
      <c r="I973" s="128">
        <v>10.58</v>
      </c>
      <c r="J973" t="s" s="11">
        <v>16</v>
      </c>
      <c r="K973" s="7"/>
    </row>
    <row r="974" ht="14" customHeight="1">
      <c r="A974" t="s" s="11">
        <v>148</v>
      </c>
      <c r="B974" s="7"/>
      <c r="C974" t="s" s="11">
        <v>30</v>
      </c>
      <c r="D974" s="7"/>
      <c r="E974" t="s" s="11">
        <v>30</v>
      </c>
      <c r="F974" t="s" s="11">
        <v>30</v>
      </c>
      <c r="G974" s="7"/>
      <c r="H974" s="7"/>
      <c r="I974" s="128">
        <v>3.04</v>
      </c>
      <c r="J974" t="s" s="11">
        <v>16</v>
      </c>
      <c r="K974" s="7"/>
    </row>
    <row r="975" ht="14" customHeight="1">
      <c r="A975" t="s" s="11">
        <v>129</v>
      </c>
      <c r="B975" s="7"/>
      <c r="C975" s="7"/>
      <c r="D975" s="7"/>
      <c r="E975" s="7"/>
      <c r="F975" s="7"/>
      <c r="G975" s="7"/>
      <c r="H975" s="7"/>
      <c r="I975" s="128">
        <v>5.97</v>
      </c>
      <c r="J975" t="s" s="11">
        <v>16</v>
      </c>
      <c r="K975" s="7"/>
    </row>
    <row r="976" ht="14" customHeight="1">
      <c r="A976" t="s" s="11">
        <v>132</v>
      </c>
      <c r="B976" s="7"/>
      <c r="C976" s="7"/>
      <c r="D976" s="7"/>
      <c r="E976" s="7"/>
      <c r="F976" s="7"/>
      <c r="G976" s="7"/>
      <c r="H976" s="7"/>
      <c r="I976" s="7"/>
      <c r="J976" s="7"/>
      <c r="K976" s="7"/>
    </row>
    <row r="977" ht="14" customHeight="1">
      <c r="A977" t="s" s="11">
        <v>136</v>
      </c>
      <c r="B977" t="s" s="11">
        <v>30</v>
      </c>
      <c r="C977" s="128">
        <v>4.68</v>
      </c>
      <c r="D977" t="s" s="11">
        <v>125</v>
      </c>
      <c r="E977" s="128">
        <v>3.51</v>
      </c>
      <c r="F977" t="s" s="11">
        <v>81</v>
      </c>
      <c r="G977" s="7"/>
      <c r="H977" s="7"/>
      <c r="I977" s="128">
        <f>E977*C977</f>
        <v>16.4268</v>
      </c>
      <c r="J977" t="s" s="11">
        <v>16</v>
      </c>
      <c r="K977" s="7"/>
    </row>
    <row r="978" ht="14" customHeight="1">
      <c r="A978" t="s" s="11">
        <v>135</v>
      </c>
      <c r="B978" s="7"/>
      <c r="C978" s="64">
        <v>2.85</v>
      </c>
      <c r="D978" t="s" s="11">
        <v>125</v>
      </c>
      <c r="E978" s="64">
        <v>1.72</v>
      </c>
      <c r="F978" t="s" s="11">
        <v>81</v>
      </c>
      <c r="G978" s="7"/>
      <c r="H978" s="7"/>
      <c r="I978" s="128">
        <f>E978*C978</f>
        <v>4.902</v>
      </c>
      <c r="J978" t="s" s="11">
        <v>16</v>
      </c>
      <c r="K978" s="7"/>
    </row>
    <row r="979" ht="14" customHeight="1">
      <c r="A979" t="s" s="11">
        <v>129</v>
      </c>
      <c r="B979" t="s" s="11">
        <v>30</v>
      </c>
      <c r="C979" s="128">
        <v>1.3</v>
      </c>
      <c r="D979" t="s" s="11">
        <v>125</v>
      </c>
      <c r="E979" s="128">
        <v>3.95</v>
      </c>
      <c r="F979" t="s" s="11">
        <v>81</v>
      </c>
      <c r="G979" s="128">
        <f>E979*C979</f>
        <v>5.135</v>
      </c>
      <c r="H979" s="7"/>
      <c r="I979" s="7"/>
      <c r="J979" s="7"/>
      <c r="K979" s="7"/>
    </row>
    <row r="980" ht="14" customHeight="1">
      <c r="A980" s="7"/>
      <c r="B980" s="7"/>
      <c r="C980" s="7"/>
      <c r="D980" s="7"/>
      <c r="E980" t="s" s="11">
        <v>214</v>
      </c>
      <c r="F980" s="7"/>
      <c r="G980" s="7"/>
      <c r="H980" s="7"/>
      <c r="I980" s="7"/>
      <c r="J980" s="7"/>
      <c r="K980" s="7"/>
    </row>
    <row r="981" ht="14" customHeight="1">
      <c r="A981" s="7"/>
      <c r="B981" s="7"/>
      <c r="C981" s="128">
        <v>1.56</v>
      </c>
      <c r="D981" t="s" s="11">
        <v>125</v>
      </c>
      <c r="E981" s="128">
        <v>1.57</v>
      </c>
      <c r="F981" t="s" s="11">
        <v>81</v>
      </c>
      <c r="G981" s="128">
        <v>2.45</v>
      </c>
      <c r="H981" s="7"/>
      <c r="I981" s="128">
        <f>SUM(G979:G981)</f>
        <v>7.585</v>
      </c>
      <c r="J981" t="s" s="11">
        <v>16</v>
      </c>
      <c r="K981" s="7"/>
    </row>
    <row r="982" ht="14" customHeight="1">
      <c r="A982" t="s" s="11">
        <v>137</v>
      </c>
      <c r="B982" s="7"/>
      <c r="C982" s="128">
        <v>1</v>
      </c>
      <c r="D982" t="s" s="11">
        <v>125</v>
      </c>
      <c r="E982" s="128">
        <v>1.82</v>
      </c>
      <c r="F982" t="s" s="11">
        <v>81</v>
      </c>
      <c r="G982" s="7"/>
      <c r="H982" s="7"/>
      <c r="I982" s="128">
        <f>E982*C982</f>
        <v>1.82</v>
      </c>
      <c r="J982" t="s" s="11">
        <v>16</v>
      </c>
      <c r="K982" s="7"/>
    </row>
    <row r="983" ht="14" customHeight="1">
      <c r="A983" t="s" s="11">
        <v>149</v>
      </c>
      <c r="B983" s="7"/>
      <c r="C983" s="128">
        <v>4.67</v>
      </c>
      <c r="D983" t="s" s="11">
        <v>125</v>
      </c>
      <c r="E983" s="128">
        <v>3.88</v>
      </c>
      <c r="F983" t="s" s="11">
        <v>81</v>
      </c>
      <c r="G983" s="7"/>
      <c r="H983" s="7"/>
      <c r="I983" s="128">
        <f>E983*C983</f>
        <v>18.1196</v>
      </c>
      <c r="J983" t="s" s="11">
        <v>16</v>
      </c>
      <c r="K983" s="7"/>
    </row>
    <row r="984" ht="14" customHeight="1">
      <c r="A984" t="s" s="11">
        <v>229</v>
      </c>
      <c r="B984" s="7"/>
      <c r="C984" s="7"/>
      <c r="D984" s="7"/>
      <c r="E984" s="7"/>
      <c r="F984" s="7"/>
      <c r="G984" s="7"/>
      <c r="H984" s="7"/>
      <c r="I984" s="131">
        <v>0.89</v>
      </c>
      <c r="J984" t="s" s="47">
        <v>16</v>
      </c>
      <c r="K984" s="7"/>
    </row>
    <row r="985" ht="14" customHeight="1">
      <c r="A985" s="7"/>
      <c r="B985" s="7"/>
      <c r="C985" s="7"/>
      <c r="D985" s="7"/>
      <c r="E985" s="151"/>
      <c r="F985" s="7"/>
      <c r="G985" s="7"/>
      <c r="H985" s="7"/>
      <c r="I985" s="134">
        <f>SUM(I971:I984)</f>
        <v>101.7334</v>
      </c>
      <c r="J985" t="s" s="150">
        <v>16</v>
      </c>
      <c r="K985" s="7"/>
    </row>
    <row r="986" ht="14" customHeight="1">
      <c r="A986" s="7"/>
      <c r="B986" t="s" s="11">
        <v>139</v>
      </c>
      <c r="C986" s="128">
        <f>SUM(I985)</f>
        <v>101.7334</v>
      </c>
      <c r="D986" t="s" s="11">
        <v>125</v>
      </c>
      <c r="E986" s="128">
        <v>-0.03</v>
      </c>
      <c r="F986" t="s" s="11">
        <v>81</v>
      </c>
      <c r="G986" s="7"/>
      <c r="H986" s="7"/>
      <c r="I986" s="128">
        <f>E986*C986</f>
        <v>-3.052002</v>
      </c>
      <c r="J986" t="s" s="11">
        <v>16</v>
      </c>
      <c r="K986" s="7"/>
    </row>
    <row r="987" ht="14" customHeight="1">
      <c r="A987" s="7"/>
      <c r="B987" s="7"/>
      <c r="C987" s="128">
        <f>SUM(I985:I986)</f>
        <v>98.681398</v>
      </c>
      <c r="D987" t="s" s="11">
        <v>125</v>
      </c>
      <c r="E987" s="128">
        <v>0.05</v>
      </c>
      <c r="F987" t="s" s="11">
        <v>81</v>
      </c>
      <c r="G987" s="128">
        <f>E987*C987</f>
        <v>4.9340699</v>
      </c>
      <c r="H987" s="7"/>
      <c r="I987" s="7"/>
      <c r="J987" s="7"/>
      <c r="K987" s="7"/>
    </row>
    <row r="988" ht="14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</row>
    <row r="989" ht="14" customHeight="1">
      <c r="A989" t="s" s="11">
        <v>140</v>
      </c>
      <c r="B989" s="7"/>
      <c r="C989" s="128">
        <v>2.4</v>
      </c>
      <c r="D989" t="s" s="11">
        <v>125</v>
      </c>
      <c r="E989" s="128">
        <v>1.35</v>
      </c>
      <c r="F989" t="s" s="11">
        <v>190</v>
      </c>
      <c r="G989" s="128">
        <f>E989*C989/2</f>
        <v>1.62</v>
      </c>
      <c r="H989" s="7"/>
      <c r="I989" s="7"/>
      <c r="J989" s="7"/>
      <c r="K989" s="7"/>
    </row>
    <row r="990" ht="14" customHeight="1">
      <c r="A990" s="7"/>
      <c r="B990" s="7"/>
      <c r="C990" s="7"/>
      <c r="D990" s="7"/>
      <c r="E990" t="s" s="11">
        <v>157</v>
      </c>
      <c r="F990" s="7"/>
      <c r="G990" s="7"/>
      <c r="H990" s="7"/>
      <c r="I990" s="7"/>
      <c r="J990" s="7"/>
      <c r="K990" s="7"/>
    </row>
    <row r="991" ht="14" customHeight="1">
      <c r="A991" s="7"/>
      <c r="B991" s="7"/>
      <c r="C991" s="128">
        <v>2.64</v>
      </c>
      <c r="D991" t="s" s="11">
        <v>125</v>
      </c>
      <c r="E991" s="128">
        <v>1.1</v>
      </c>
      <c r="F991" t="s" s="11">
        <v>190</v>
      </c>
      <c r="G991" s="128">
        <f>E991*C991/2</f>
        <v>1.452</v>
      </c>
      <c r="H991" s="7"/>
      <c r="I991" s="7"/>
      <c r="J991" s="7"/>
      <c r="K991" s="7"/>
    </row>
    <row r="992" ht="14" customHeight="1">
      <c r="A992" s="7"/>
      <c r="B992" s="7"/>
      <c r="C992" t="s" s="11">
        <v>209</v>
      </c>
      <c r="D992" s="7"/>
      <c r="E992" s="151"/>
      <c r="F992" s="7"/>
      <c r="G992" s="7"/>
      <c r="H992" s="7"/>
      <c r="I992" s="7"/>
      <c r="J992" s="7"/>
      <c r="K992" s="7"/>
    </row>
    <row r="993" ht="14" customHeight="1">
      <c r="A993" t="s" s="11">
        <v>263</v>
      </c>
      <c r="B993" s="7"/>
      <c r="C993" s="64">
        <v>4.56</v>
      </c>
      <c r="D993" t="s" s="11">
        <v>125</v>
      </c>
      <c r="E993" s="157">
        <v>0.7</v>
      </c>
      <c r="F993" t="s" s="11">
        <v>190</v>
      </c>
      <c r="G993" s="128">
        <f>E993*C993/2</f>
        <v>1.596</v>
      </c>
      <c r="H993" s="7"/>
      <c r="I993" s="128">
        <f>SUM(G989:G993)</f>
        <v>4.668</v>
      </c>
      <c r="J993" t="s" s="11">
        <v>16</v>
      </c>
      <c r="K993" s="7"/>
    </row>
    <row r="994" ht="14" customHeight="1">
      <c r="A994" s="7"/>
      <c r="B994" s="7"/>
      <c r="C994" s="7"/>
      <c r="D994" s="7"/>
      <c r="E994" s="151"/>
      <c r="F994" s="7"/>
      <c r="G994" s="7"/>
      <c r="H994" s="7"/>
      <c r="I994" s="7"/>
      <c r="J994" s="7"/>
      <c r="K994" s="7"/>
    </row>
    <row r="995" ht="14.5" customHeight="1">
      <c r="A995" s="7"/>
      <c r="B995" s="7"/>
      <c r="C995" s="7"/>
      <c r="D995" s="7"/>
      <c r="E995" s="151"/>
      <c r="F995" s="7"/>
      <c r="G995" s="7"/>
      <c r="H995" s="7"/>
      <c r="I995" s="14"/>
      <c r="J995" s="14"/>
      <c r="K995" s="7"/>
    </row>
    <row r="996" ht="15" customHeight="1">
      <c r="A996" s="7"/>
      <c r="B996" s="7"/>
      <c r="C996" s="7"/>
      <c r="D996" s="7"/>
      <c r="E996" s="7"/>
      <c r="F996" s="7"/>
      <c r="G996" s="7"/>
      <c r="H996" s="117"/>
      <c r="I996" s="146">
        <f>SUM(I985:I993)</f>
        <v>103.349398</v>
      </c>
      <c r="J996" t="s" s="147">
        <v>16</v>
      </c>
      <c r="K996" s="119"/>
    </row>
    <row r="997" ht="14.5" customHeight="1">
      <c r="A997" s="7"/>
      <c r="B997" s="7"/>
      <c r="C997" s="7"/>
      <c r="D997" s="7"/>
      <c r="E997" s="7"/>
      <c r="F997" s="7"/>
      <c r="G997" s="7"/>
      <c r="H997" s="7"/>
      <c r="I997" s="148"/>
      <c r="J997" s="148"/>
      <c r="K997" s="7"/>
    </row>
    <row r="998" ht="14" customHeight="1">
      <c r="A998" s="7"/>
      <c r="B998" s="7"/>
      <c r="C998" s="7"/>
      <c r="D998" s="7"/>
      <c r="E998" s="7"/>
      <c r="F998" s="7"/>
      <c r="G998" s="7"/>
      <c r="H998" s="7"/>
      <c r="I998" s="152"/>
      <c r="J998" s="152"/>
      <c r="K998" s="7"/>
    </row>
    <row r="999" ht="14" customHeight="1">
      <c r="A999" s="7"/>
      <c r="B999" s="7"/>
      <c r="C999" t="s" s="11">
        <v>120</v>
      </c>
      <c r="D999" s="7"/>
      <c r="E999" s="7"/>
      <c r="F999" s="7"/>
      <c r="G999" s="7"/>
      <c r="H999" s="7"/>
      <c r="I999" s="7"/>
      <c r="J999" s="7"/>
      <c r="K999" s="7"/>
    </row>
    <row r="1000" ht="14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</row>
    <row r="1001" ht="14" customHeight="1">
      <c r="A1001" t="s" s="11">
        <v>121</v>
      </c>
      <c r="B1001" s="7"/>
      <c r="C1001" t="s" s="126">
        <f>C879</f>
        <v>265</v>
      </c>
      <c r="D1001" s="7"/>
      <c r="E1001" s="7"/>
      <c r="F1001" s="7"/>
      <c r="G1001" s="7"/>
      <c r="H1001" s="7"/>
      <c r="I1001" s="7"/>
      <c r="J1001" s="7"/>
      <c r="K1001" s="7"/>
    </row>
    <row r="1002" ht="14" customHeight="1">
      <c r="A1002" t="s" s="11">
        <v>122</v>
      </c>
      <c r="B1002" s="7"/>
      <c r="C1002" s="137">
        <v>504</v>
      </c>
      <c r="D1002" s="7"/>
      <c r="E1002" s="7"/>
      <c r="F1002" s="7"/>
      <c r="G1002" s="7"/>
      <c r="H1002" s="7"/>
      <c r="I1002" s="7"/>
      <c r="J1002" s="7"/>
      <c r="K1002" s="7"/>
    </row>
    <row r="1003" ht="14" customHeight="1">
      <c r="A1003" t="s" s="11">
        <v>53</v>
      </c>
      <c r="B1003" s="7"/>
      <c r="C1003" s="137">
        <v>3</v>
      </c>
      <c r="D1003" s="7"/>
      <c r="E1003" s="7"/>
      <c r="F1003" s="7"/>
      <c r="G1003" s="7"/>
      <c r="H1003" s="7"/>
      <c r="I1003" s="7"/>
      <c r="J1003" s="7"/>
      <c r="K1003" s="7"/>
    </row>
    <row r="1004" ht="14" customHeight="1">
      <c r="A1004" s="7"/>
      <c r="B1004" s="7"/>
      <c r="C1004" s="135"/>
      <c r="D1004" s="7"/>
      <c r="E1004" s="7"/>
      <c r="F1004" s="7"/>
      <c r="G1004" s="7"/>
      <c r="H1004" s="7"/>
      <c r="I1004" s="7"/>
      <c r="J1004" s="7"/>
      <c r="K1004" s="7"/>
    </row>
    <row r="1005" ht="14" customHeight="1">
      <c r="A1005" s="7"/>
      <c r="B1005" s="7"/>
      <c r="C1005" s="135"/>
      <c r="D1005" s="7"/>
      <c r="E1005" s="7"/>
      <c r="F1005" s="7"/>
      <c r="G1005" s="7"/>
      <c r="H1005" s="7"/>
      <c r="I1005" s="7"/>
      <c r="J1005" s="7"/>
      <c r="K1005" s="7"/>
    </row>
    <row r="1006" ht="14" customHeight="1">
      <c r="A1006" t="s" s="11">
        <v>123</v>
      </c>
      <c r="B1006" s="7"/>
      <c r="C1006" s="7"/>
      <c r="D1006" s="7"/>
      <c r="E1006" s="7"/>
      <c r="F1006" s="7"/>
      <c r="G1006" s="7"/>
      <c r="H1006" s="7"/>
      <c r="I1006" s="7"/>
      <c r="J1006" s="7"/>
      <c r="K1006" s="7"/>
    </row>
    <row r="1007" ht="14" customHeight="1">
      <c r="A1007" t="s" s="11">
        <v>136</v>
      </c>
      <c r="B1007" s="7"/>
      <c r="C1007" s="128">
        <v>3.59</v>
      </c>
      <c r="D1007" t="s" s="11">
        <v>125</v>
      </c>
      <c r="E1007" s="128">
        <v>4.68</v>
      </c>
      <c r="F1007" t="s" s="11">
        <v>81</v>
      </c>
      <c r="G1007" s="7"/>
      <c r="H1007" s="7"/>
      <c r="I1007" s="128">
        <f>C1007*E1007</f>
        <v>16.8012</v>
      </c>
      <c r="J1007" t="s" s="11">
        <v>16</v>
      </c>
      <c r="K1007" s="7"/>
    </row>
    <row r="1008" ht="14" customHeight="1">
      <c r="A1008" t="s" s="11">
        <v>135</v>
      </c>
      <c r="B1008" s="7"/>
      <c r="C1008" s="128">
        <v>2.57</v>
      </c>
      <c r="D1008" t="s" s="11">
        <v>125</v>
      </c>
      <c r="E1008" s="128">
        <v>1.72</v>
      </c>
      <c r="F1008" t="s" s="11">
        <v>81</v>
      </c>
      <c r="G1008" s="7"/>
      <c r="H1008" s="7"/>
      <c r="I1008" s="128">
        <f>C1008*E1008</f>
        <v>4.4204</v>
      </c>
      <c r="J1008" t="s" s="11">
        <v>16</v>
      </c>
      <c r="K1008" s="7"/>
    </row>
    <row r="1009" ht="14" customHeight="1">
      <c r="A1009" t="s" s="11">
        <v>129</v>
      </c>
      <c r="B1009" s="7"/>
      <c r="C1009" s="128">
        <v>1.02</v>
      </c>
      <c r="D1009" t="s" s="11">
        <v>125</v>
      </c>
      <c r="E1009" s="128">
        <v>2.57</v>
      </c>
      <c r="F1009" t="s" s="11">
        <v>81</v>
      </c>
      <c r="G1009" s="128">
        <f>E1009*C1009</f>
        <v>2.6214</v>
      </c>
      <c r="H1009" s="7"/>
      <c r="I1009" s="7"/>
      <c r="J1009" s="7"/>
      <c r="K1009" s="7"/>
    </row>
    <row r="1010" ht="14" customHeight="1">
      <c r="A1010" s="7"/>
      <c r="B1010" s="7"/>
      <c r="C1010" s="128">
        <v>1.84</v>
      </c>
      <c r="D1010" t="s" s="11">
        <v>125</v>
      </c>
      <c r="E1010" s="128">
        <v>1.57</v>
      </c>
      <c r="F1010" t="s" s="11">
        <v>81</v>
      </c>
      <c r="G1010" s="128">
        <f>E1010*C1010</f>
        <v>2.8888</v>
      </c>
      <c r="H1010" s="7"/>
      <c r="I1010" s="128">
        <f>SUM(G1009:G1010)</f>
        <v>5.5102</v>
      </c>
      <c r="J1010" t="s" s="11">
        <v>16</v>
      </c>
      <c r="K1010" s="7"/>
    </row>
    <row r="1011" ht="14" customHeight="1">
      <c r="A1011" t="s" s="11">
        <v>132</v>
      </c>
      <c r="B1011" s="7"/>
      <c r="C1011" s="7"/>
      <c r="D1011" s="7"/>
      <c r="E1011" s="7"/>
      <c r="F1011" s="7"/>
      <c r="G1011" s="7"/>
      <c r="H1011" s="7"/>
      <c r="I1011" s="7"/>
      <c r="J1011" s="7"/>
      <c r="K1011" s="7"/>
    </row>
    <row r="1012" ht="14" customHeight="1">
      <c r="A1012" t="s" s="11">
        <v>124</v>
      </c>
      <c r="B1012" s="7"/>
      <c r="C1012" s="128">
        <v>4.68</v>
      </c>
      <c r="D1012" t="s" s="11">
        <v>125</v>
      </c>
      <c r="E1012" s="128">
        <v>5.12</v>
      </c>
      <c r="F1012" t="s" s="11">
        <v>81</v>
      </c>
      <c r="G1012" s="128">
        <f>E1012*C1012</f>
        <v>23.9616</v>
      </c>
      <c r="H1012" s="7"/>
      <c r="I1012" s="7"/>
      <c r="J1012" s="7"/>
      <c r="K1012" s="7"/>
    </row>
    <row r="1013" ht="14" customHeight="1">
      <c r="A1013" s="7"/>
      <c r="B1013" s="7"/>
      <c r="C1013" s="128">
        <v>-1.56</v>
      </c>
      <c r="D1013" t="s" s="11">
        <v>125</v>
      </c>
      <c r="E1013" s="128">
        <v>1.38</v>
      </c>
      <c r="F1013" t="s" s="11">
        <v>81</v>
      </c>
      <c r="G1013" s="128">
        <f>E1013*C1013</f>
        <v>-2.1528</v>
      </c>
      <c r="H1013" s="7"/>
      <c r="I1013" s="128">
        <f>SUM(G1012:G1013)</f>
        <v>21.8088</v>
      </c>
      <c r="J1013" t="s" s="11">
        <v>16</v>
      </c>
      <c r="K1013" s="7"/>
    </row>
    <row r="1014" ht="14" customHeight="1">
      <c r="A1014" s="7"/>
      <c r="B1014" s="7"/>
      <c r="C1014" s="7"/>
      <c r="D1014" s="7"/>
      <c r="E1014" t="s" s="11">
        <v>178</v>
      </c>
      <c r="F1014" s="7"/>
      <c r="G1014" s="7"/>
      <c r="H1014" s="7"/>
      <c r="I1014" s="7"/>
      <c r="J1014" s="7"/>
      <c r="K1014" s="7"/>
    </row>
    <row r="1015" ht="14" customHeight="1">
      <c r="A1015" t="s" s="11">
        <v>154</v>
      </c>
      <c r="B1015" s="7"/>
      <c r="C1015" s="128">
        <v>2.86</v>
      </c>
      <c r="D1015" t="s" s="11">
        <v>125</v>
      </c>
      <c r="E1015" s="128">
        <v>1.57</v>
      </c>
      <c r="F1015" t="s" s="11">
        <v>81</v>
      </c>
      <c r="G1015" s="128">
        <f>E1015*C1015</f>
        <v>4.4902</v>
      </c>
      <c r="H1015" s="7"/>
      <c r="I1015" s="7"/>
      <c r="J1015" s="7"/>
      <c r="K1015" s="7"/>
    </row>
    <row r="1016" ht="14" customHeight="1">
      <c r="A1016" s="7"/>
      <c r="B1016" s="7"/>
      <c r="C1016" t="s" s="11">
        <v>254</v>
      </c>
      <c r="D1016" s="7"/>
      <c r="E1016" s="7"/>
      <c r="F1016" s="7"/>
      <c r="G1016" s="7"/>
      <c r="H1016" s="7"/>
      <c r="I1016" s="7"/>
      <c r="J1016" s="7"/>
      <c r="K1016" s="7"/>
    </row>
    <row r="1017" ht="14" customHeight="1">
      <c r="A1017" s="7"/>
      <c r="B1017" s="7"/>
      <c r="C1017" s="128">
        <v>3.12</v>
      </c>
      <c r="D1017" t="s" s="11">
        <v>125</v>
      </c>
      <c r="E1017" s="128">
        <v>1</v>
      </c>
      <c r="F1017" t="s" s="11">
        <v>81</v>
      </c>
      <c r="G1017" s="128">
        <f>E1017*C1017</f>
        <v>3.12</v>
      </c>
      <c r="H1017" s="7"/>
      <c r="I1017" s="128">
        <f>SUM(G1015:G1017)</f>
        <v>7.6102</v>
      </c>
      <c r="J1017" t="s" s="11">
        <v>16</v>
      </c>
      <c r="K1017" s="7"/>
    </row>
    <row r="1018" ht="14" customHeight="1">
      <c r="A1018" s="7"/>
      <c r="B1018" s="7"/>
      <c r="C1018" t="s" s="11">
        <v>274</v>
      </c>
      <c r="D1018" s="7"/>
      <c r="E1018" s="7"/>
      <c r="F1018" s="7"/>
      <c r="G1018" s="7"/>
      <c r="H1018" s="7"/>
      <c r="I1018" s="7"/>
      <c r="J1018" s="7"/>
      <c r="K1018" s="7"/>
    </row>
    <row r="1019" ht="14" customHeight="1">
      <c r="A1019" t="s" s="11">
        <v>131</v>
      </c>
      <c r="B1019" s="7"/>
      <c r="C1019" s="128">
        <v>1.47</v>
      </c>
      <c r="D1019" t="s" s="11">
        <v>125</v>
      </c>
      <c r="E1019" s="128">
        <v>1.72</v>
      </c>
      <c r="F1019" t="s" s="11">
        <v>81</v>
      </c>
      <c r="G1019" s="7"/>
      <c r="H1019" s="7"/>
      <c r="I1019" s="128">
        <f>E1019*C1019</f>
        <v>2.5284</v>
      </c>
      <c r="J1019" t="s" s="11">
        <v>16</v>
      </c>
      <c r="K1019" s="7"/>
    </row>
    <row r="1020" ht="14" customHeight="1">
      <c r="A1020" t="s" s="11">
        <v>128</v>
      </c>
      <c r="B1020" s="7"/>
      <c r="C1020" s="128">
        <v>1.8</v>
      </c>
      <c r="D1020" t="s" s="11">
        <v>125</v>
      </c>
      <c r="E1020" s="128">
        <v>3.65</v>
      </c>
      <c r="F1020" t="s" s="11">
        <v>81</v>
      </c>
      <c r="G1020" s="7"/>
      <c r="H1020" s="7"/>
      <c r="I1020" s="128">
        <f>E1020*C1020</f>
        <v>6.57</v>
      </c>
      <c r="J1020" t="s" s="11">
        <v>16</v>
      </c>
      <c r="K1020" s="7"/>
    </row>
    <row r="1021" ht="14" customHeight="1">
      <c r="A1021" t="s" s="11">
        <v>192</v>
      </c>
      <c r="B1021" s="7"/>
      <c r="C1021" s="128">
        <v>2.78</v>
      </c>
      <c r="D1021" t="s" s="11">
        <v>125</v>
      </c>
      <c r="E1021" s="128">
        <v>3.65</v>
      </c>
      <c r="F1021" t="s" s="11">
        <v>219</v>
      </c>
      <c r="G1021" s="7"/>
      <c r="H1021" s="7"/>
      <c r="I1021" s="128">
        <f>E1021*C1021</f>
        <v>10.147</v>
      </c>
      <c r="J1021" t="s" s="11">
        <v>16</v>
      </c>
      <c r="K1021" s="7"/>
    </row>
    <row r="1022" ht="14" customHeight="1">
      <c r="A1022" t="s" s="11">
        <v>230</v>
      </c>
      <c r="B1022" s="7"/>
      <c r="C1022" s="7"/>
      <c r="D1022" s="7"/>
      <c r="E1022" s="151"/>
      <c r="F1022" s="7"/>
      <c r="G1022" s="7"/>
      <c r="H1022" s="7"/>
      <c r="I1022" s="131">
        <v>0.31</v>
      </c>
      <c r="J1022" t="s" s="47">
        <v>16</v>
      </c>
      <c r="K1022" s="7"/>
    </row>
    <row r="1023" ht="14" customHeight="1">
      <c r="A1023" s="7"/>
      <c r="B1023" s="7"/>
      <c r="C1023" s="7"/>
      <c r="D1023" s="7"/>
      <c r="E1023" s="151"/>
      <c r="F1023" s="7"/>
      <c r="G1023" s="7"/>
      <c r="H1023" s="7"/>
      <c r="I1023" s="134">
        <f>SUM(I1007:I1022)</f>
        <v>75.7062</v>
      </c>
      <c r="J1023" t="s" s="150">
        <v>16</v>
      </c>
      <c r="K1023" s="7"/>
    </row>
    <row r="1024" ht="14" customHeight="1">
      <c r="A1024" s="7"/>
      <c r="B1024" t="s" s="11">
        <v>139</v>
      </c>
      <c r="C1024" s="128">
        <f>SUM(I1023)</f>
        <v>75.7062</v>
      </c>
      <c r="D1024" t="s" s="11">
        <v>125</v>
      </c>
      <c r="E1024" s="128">
        <v>-0.03</v>
      </c>
      <c r="F1024" t="s" s="11">
        <v>81</v>
      </c>
      <c r="G1024" s="7"/>
      <c r="H1024" s="7"/>
      <c r="I1024" s="128">
        <f>E1024*C1024</f>
        <v>-2.271186</v>
      </c>
      <c r="J1024" t="s" s="11">
        <v>16</v>
      </c>
      <c r="K1024" s="7"/>
    </row>
    <row r="1025" ht="14" customHeight="1">
      <c r="A1025" s="7"/>
      <c r="B1025" s="7"/>
      <c r="C1025" s="128">
        <f>SUM(I1023:I1024)</f>
        <v>73.435014</v>
      </c>
      <c r="D1025" t="s" s="11">
        <v>125</v>
      </c>
      <c r="E1025" s="128">
        <v>0.05</v>
      </c>
      <c r="F1025" t="s" s="11">
        <v>81</v>
      </c>
      <c r="G1025" s="7"/>
      <c r="H1025" s="7"/>
      <c r="I1025" s="128">
        <f>E1025*C1025</f>
        <v>3.6717507</v>
      </c>
      <c r="J1025" t="s" s="11">
        <v>16</v>
      </c>
      <c r="K1025" s="7"/>
    </row>
    <row r="1026" ht="14" customHeight="1">
      <c r="A1026" s="7"/>
      <c r="B1026" s="7"/>
      <c r="C1026" s="7"/>
      <c r="D1026" s="7"/>
      <c r="E1026" s="151"/>
      <c r="F1026" s="7"/>
      <c r="G1026" s="7"/>
      <c r="H1026" s="7"/>
      <c r="I1026" s="7"/>
      <c r="J1026" s="7"/>
      <c r="K1026" s="7"/>
    </row>
    <row r="1027" ht="14" customHeight="1">
      <c r="A1027" t="s" s="11">
        <v>263</v>
      </c>
      <c r="B1027" s="7"/>
      <c r="C1027" s="128">
        <v>4.76</v>
      </c>
      <c r="D1027" t="s" s="11">
        <v>125</v>
      </c>
      <c r="E1027" s="128">
        <v>1.8</v>
      </c>
      <c r="F1027" t="s" s="11">
        <v>275</v>
      </c>
      <c r="G1027" s="128">
        <f>E1027*C1027/2</f>
        <v>4.284</v>
      </c>
      <c r="H1027" s="7"/>
      <c r="I1027" s="7"/>
      <c r="J1027" s="7"/>
      <c r="K1027" s="7"/>
    </row>
    <row r="1028" ht="14" customHeight="1">
      <c r="A1028" s="7"/>
      <c r="B1028" s="7"/>
      <c r="C1028" s="7"/>
      <c r="D1028" s="7"/>
      <c r="E1028" s="151"/>
      <c r="F1028" s="7"/>
      <c r="G1028" s="7"/>
      <c r="H1028" s="7"/>
      <c r="I1028" s="7"/>
      <c r="J1028" s="7"/>
      <c r="K1028" s="7"/>
    </row>
    <row r="1029" ht="14.5" customHeight="1">
      <c r="A1029" s="7"/>
      <c r="B1029" s="7"/>
      <c r="C1029" s="7"/>
      <c r="D1029" s="7"/>
      <c r="E1029" s="7"/>
      <c r="F1029" s="7"/>
      <c r="G1029" s="7"/>
      <c r="H1029" s="7"/>
      <c r="I1029" s="14"/>
      <c r="J1029" s="14"/>
      <c r="K1029" s="7"/>
    </row>
    <row r="1030" ht="15" customHeight="1">
      <c r="A1030" s="7"/>
      <c r="B1030" s="7"/>
      <c r="C1030" s="7"/>
      <c r="D1030" s="7"/>
      <c r="E1030" s="151"/>
      <c r="F1030" s="7"/>
      <c r="G1030" s="7"/>
      <c r="H1030" s="117"/>
      <c r="I1030" s="146">
        <f>SUM(I1023:I1029)</f>
        <v>77.1067647</v>
      </c>
      <c r="J1030" t="s" s="147">
        <v>16</v>
      </c>
      <c r="K1030" s="119"/>
    </row>
    <row r="1031" ht="14.5" customHeight="1">
      <c r="A1031" s="7"/>
      <c r="B1031" s="7"/>
      <c r="C1031" s="7"/>
      <c r="D1031" s="7"/>
      <c r="E1031" s="151"/>
      <c r="F1031" s="7"/>
      <c r="G1031" s="7"/>
      <c r="H1031" s="7"/>
      <c r="I1031" s="18"/>
      <c r="J1031" s="18"/>
      <c r="K1031" s="7"/>
    </row>
    <row r="1032" ht="14" customHeight="1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</row>
    <row r="1033" ht="14" customHeight="1">
      <c r="A1033" s="7"/>
      <c r="B1033" s="7"/>
      <c r="C1033" t="s" s="11">
        <v>120</v>
      </c>
      <c r="D1033" s="7"/>
      <c r="E1033" s="7"/>
      <c r="F1033" s="7"/>
      <c r="G1033" s="7"/>
      <c r="H1033" s="7"/>
      <c r="I1033" s="7"/>
      <c r="J1033" s="7"/>
      <c r="K1033" s="7"/>
    </row>
    <row r="1034" ht="14" customHeight="1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</row>
    <row r="1035" ht="14" customHeight="1">
      <c r="A1035" t="s" s="11">
        <v>121</v>
      </c>
      <c r="B1035" s="7"/>
      <c r="C1035" t="s" s="126">
        <v>28</v>
      </c>
      <c r="D1035" s="7"/>
      <c r="E1035" s="7"/>
      <c r="F1035" s="7"/>
      <c r="G1035" s="7"/>
      <c r="H1035" s="7"/>
      <c r="I1035" s="7"/>
      <c r="J1035" s="7"/>
      <c r="K1035" s="7"/>
    </row>
    <row r="1036" ht="14" customHeight="1">
      <c r="A1036" t="s" s="11">
        <v>122</v>
      </c>
      <c r="B1036" s="7"/>
      <c r="C1036" s="137">
        <v>505</v>
      </c>
      <c r="D1036" s="7"/>
      <c r="E1036" s="7"/>
      <c r="F1036" s="7"/>
      <c r="G1036" s="7"/>
      <c r="H1036" s="7"/>
      <c r="I1036" s="7"/>
      <c r="J1036" s="7"/>
      <c r="K1036" s="7"/>
    </row>
    <row r="1037" ht="14" customHeight="1">
      <c r="A1037" t="s" s="11">
        <v>53</v>
      </c>
      <c r="B1037" s="7"/>
      <c r="C1037" t="s" s="11">
        <v>111</v>
      </c>
      <c r="D1037" t="s" s="11">
        <v>276</v>
      </c>
      <c r="E1037" s="7"/>
      <c r="F1037" s="7"/>
      <c r="G1037" s="7"/>
      <c r="H1037" s="7"/>
      <c r="I1037" s="7"/>
      <c r="J1037" s="7"/>
      <c r="K1037" s="7"/>
    </row>
    <row r="1038" ht="14" customHeight="1">
      <c r="A1038" s="7"/>
      <c r="B1038" s="7"/>
      <c r="C1038" s="135"/>
      <c r="D1038" s="7"/>
      <c r="E1038" s="7"/>
      <c r="F1038" s="7"/>
      <c r="G1038" s="7"/>
      <c r="H1038" s="7"/>
      <c r="I1038" s="7"/>
      <c r="J1038" s="7"/>
      <c r="K1038" s="7"/>
    </row>
    <row r="1039" ht="14.5" customHeight="1">
      <c r="A1039" s="7"/>
      <c r="B1039" s="7"/>
      <c r="C1039" s="7"/>
      <c r="D1039" s="7"/>
      <c r="E1039" s="7"/>
      <c r="F1039" s="7"/>
      <c r="G1039" s="7"/>
      <c r="H1039" s="7"/>
      <c r="I1039" s="14"/>
      <c r="J1039" s="14"/>
      <c r="K1039" s="7"/>
    </row>
    <row r="1040" ht="15" customHeight="1">
      <c r="A1040" s="7"/>
      <c r="B1040" s="7"/>
      <c r="C1040" s="7"/>
      <c r="D1040" s="7"/>
      <c r="E1040" s="7"/>
      <c r="F1040" s="7"/>
      <c r="G1040" s="7"/>
      <c r="H1040" s="117"/>
      <c r="I1040" t="s" s="158">
        <v>277</v>
      </c>
      <c r="J1040" t="s" s="147">
        <v>16</v>
      </c>
      <c r="K1040" s="119"/>
    </row>
    <row r="1041" ht="14.5" customHeight="1">
      <c r="A1041" s="7"/>
      <c r="B1041" s="7"/>
      <c r="C1041" s="7"/>
      <c r="D1041" s="7"/>
      <c r="E1041" s="7"/>
      <c r="F1041" s="7"/>
      <c r="G1041" s="7"/>
      <c r="H1041" s="7"/>
      <c r="I1041" s="159"/>
      <c r="J1041" s="149"/>
      <c r="K1041" s="7"/>
    </row>
    <row r="1042" ht="14" customHeight="1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</row>
    <row r="1043" ht="14" customHeight="1">
      <c r="A1043" s="7"/>
      <c r="B1043" s="7"/>
      <c r="C1043" t="s" s="11">
        <v>120</v>
      </c>
      <c r="D1043" s="7"/>
      <c r="E1043" s="7"/>
      <c r="F1043" s="7"/>
      <c r="G1043" s="7"/>
      <c r="H1043" s="7"/>
      <c r="I1043" s="7"/>
      <c r="J1043" s="7"/>
      <c r="K1043" s="7"/>
    </row>
    <row r="1044" ht="14" customHeight="1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</row>
    <row r="1045" ht="14" customHeight="1">
      <c r="A1045" t="s" s="11">
        <v>121</v>
      </c>
      <c r="B1045" s="7"/>
      <c r="C1045" t="s" s="126">
        <f>C879</f>
        <v>265</v>
      </c>
      <c r="D1045" s="7"/>
      <c r="E1045" s="7"/>
      <c r="F1045" s="7"/>
      <c r="G1045" s="7"/>
      <c r="H1045" s="7"/>
      <c r="I1045" s="7"/>
      <c r="J1045" s="7"/>
      <c r="K1045" s="7"/>
    </row>
    <row r="1046" ht="14" customHeight="1">
      <c r="A1046" t="s" s="11">
        <v>122</v>
      </c>
      <c r="B1046" s="7"/>
      <c r="C1046" s="137">
        <v>506</v>
      </c>
      <c r="D1046" s="7"/>
      <c r="E1046" s="7"/>
      <c r="F1046" s="7"/>
      <c r="G1046" s="7"/>
      <c r="H1046" s="7"/>
      <c r="I1046" s="7"/>
      <c r="J1046" s="7"/>
      <c r="K1046" s="7"/>
    </row>
    <row r="1047" ht="14" customHeight="1">
      <c r="A1047" t="s" s="11">
        <v>53</v>
      </c>
      <c r="B1047" s="7"/>
      <c r="C1047" s="137">
        <v>3</v>
      </c>
      <c r="D1047" s="7"/>
      <c r="E1047" s="7"/>
      <c r="F1047" s="7"/>
      <c r="G1047" s="7"/>
      <c r="H1047" s="7"/>
      <c r="I1047" s="7"/>
      <c r="J1047" s="7"/>
      <c r="K1047" s="7"/>
    </row>
    <row r="1048" ht="14" customHeight="1">
      <c r="A1048" s="7"/>
      <c r="B1048" s="7"/>
      <c r="C1048" s="135"/>
      <c r="D1048" s="7"/>
      <c r="E1048" s="7"/>
      <c r="F1048" s="7"/>
      <c r="G1048" s="7"/>
      <c r="H1048" s="7"/>
      <c r="I1048" s="7"/>
      <c r="J1048" s="7"/>
      <c r="K1048" s="7"/>
    </row>
    <row r="1049" ht="14" customHeight="1">
      <c r="A1049" s="7"/>
      <c r="B1049" s="7"/>
      <c r="C1049" s="135"/>
      <c r="D1049" s="7"/>
      <c r="E1049" s="7"/>
      <c r="F1049" s="7"/>
      <c r="G1049" s="7"/>
      <c r="H1049" s="7"/>
      <c r="I1049" s="7"/>
      <c r="J1049" s="7"/>
      <c r="K1049" s="7"/>
    </row>
    <row r="1050" ht="14" customHeight="1">
      <c r="A1050" t="s" s="11">
        <v>123</v>
      </c>
      <c r="B1050" s="7"/>
      <c r="C1050" s="7"/>
      <c r="D1050" s="7"/>
      <c r="E1050" s="7"/>
      <c r="F1050" s="7"/>
      <c r="G1050" s="7"/>
      <c r="H1050" s="7"/>
      <c r="I1050" s="7"/>
      <c r="J1050" s="7"/>
      <c r="K1050" s="7"/>
    </row>
    <row r="1051" ht="14" customHeight="1">
      <c r="A1051" t="s" s="11">
        <v>136</v>
      </c>
      <c r="B1051" s="7"/>
      <c r="C1051" s="128">
        <v>2.59</v>
      </c>
      <c r="D1051" t="s" s="11">
        <v>125</v>
      </c>
      <c r="E1051" s="128">
        <v>4.68</v>
      </c>
      <c r="F1051" t="s" s="11">
        <v>81</v>
      </c>
      <c r="G1051" s="7"/>
      <c r="H1051" s="7"/>
      <c r="I1051" s="128">
        <f>E1051*C1051</f>
        <v>12.1212</v>
      </c>
      <c r="J1051" t="s" s="11">
        <v>16</v>
      </c>
      <c r="K1051" s="7"/>
    </row>
    <row r="1052" ht="14" customHeight="1">
      <c r="A1052" t="s" s="11">
        <v>135</v>
      </c>
      <c r="B1052" s="7"/>
      <c r="C1052" s="128">
        <v>1.64</v>
      </c>
      <c r="D1052" t="s" s="11">
        <v>125</v>
      </c>
      <c r="E1052" s="128">
        <v>2</v>
      </c>
      <c r="F1052" t="s" s="11">
        <v>81</v>
      </c>
      <c r="G1052" s="7"/>
      <c r="H1052" s="7"/>
      <c r="I1052" s="128">
        <f>E1052*C1052</f>
        <v>3.28</v>
      </c>
      <c r="J1052" t="s" s="11">
        <v>16</v>
      </c>
      <c r="K1052" s="7"/>
    </row>
    <row r="1053" ht="14" customHeight="1">
      <c r="A1053" s="7"/>
      <c r="B1053" s="7"/>
      <c r="C1053" s="7"/>
      <c r="D1053" s="7"/>
      <c r="E1053" t="s" s="11">
        <v>241</v>
      </c>
      <c r="F1053" s="7"/>
      <c r="G1053" s="7"/>
      <c r="H1053" s="7"/>
      <c r="I1053" s="7"/>
      <c r="J1053" s="7"/>
      <c r="K1053" s="7"/>
    </row>
    <row r="1054" ht="14" customHeight="1">
      <c r="A1054" t="s" s="11">
        <v>129</v>
      </c>
      <c r="B1054" s="7"/>
      <c r="C1054" s="128">
        <v>1.1</v>
      </c>
      <c r="D1054" t="s" s="11">
        <v>125</v>
      </c>
      <c r="E1054" s="128">
        <v>2</v>
      </c>
      <c r="F1054" t="s" s="11">
        <v>81</v>
      </c>
      <c r="G1054" s="7"/>
      <c r="H1054" s="7"/>
      <c r="I1054" s="128">
        <f>E1054*C1054</f>
        <v>2.2</v>
      </c>
      <c r="J1054" t="s" s="11">
        <v>16</v>
      </c>
      <c r="K1054" s="7"/>
    </row>
    <row r="1055" ht="14" customHeight="1">
      <c r="A1055" t="s" s="11">
        <v>137</v>
      </c>
      <c r="B1055" s="7"/>
      <c r="C1055" s="128">
        <v>1</v>
      </c>
      <c r="D1055" t="s" s="11">
        <v>125</v>
      </c>
      <c r="E1055" s="128">
        <v>1.84</v>
      </c>
      <c r="F1055" t="s" s="11">
        <v>81</v>
      </c>
      <c r="G1055" s="7"/>
      <c r="H1055" s="7"/>
      <c r="I1055" s="128">
        <f>E1055*C1055</f>
        <v>1.84</v>
      </c>
      <c r="J1055" t="s" s="11">
        <v>16</v>
      </c>
      <c r="K1055" s="7"/>
    </row>
    <row r="1056" ht="14" customHeight="1">
      <c r="A1056" t="s" s="11">
        <v>132</v>
      </c>
      <c r="B1056" s="7"/>
      <c r="C1056" s="7"/>
      <c r="D1056" s="7"/>
      <c r="E1056" s="7"/>
      <c r="F1056" s="7"/>
      <c r="G1056" s="7"/>
      <c r="H1056" s="7"/>
      <c r="I1056" s="7"/>
      <c r="J1056" s="7"/>
      <c r="K1056" s="7"/>
    </row>
    <row r="1057" ht="14" customHeight="1">
      <c r="A1057" t="s" s="11">
        <v>124</v>
      </c>
      <c r="B1057" s="7"/>
      <c r="C1057" s="128">
        <v>4.68</v>
      </c>
      <c r="D1057" t="s" s="11">
        <v>125</v>
      </c>
      <c r="E1057" s="128">
        <v>5.12</v>
      </c>
      <c r="F1057" t="s" s="11">
        <v>81</v>
      </c>
      <c r="G1057" s="128">
        <f>E1057*C1057</f>
        <v>23.9616</v>
      </c>
      <c r="H1057" s="7"/>
      <c r="I1057" s="7"/>
      <c r="J1057" s="7"/>
      <c r="K1057" s="7"/>
    </row>
    <row r="1058" ht="14" customHeight="1">
      <c r="A1058" s="7"/>
      <c r="B1058" s="7"/>
      <c r="C1058" s="128">
        <v>-1.56</v>
      </c>
      <c r="D1058" t="s" s="11">
        <v>125</v>
      </c>
      <c r="E1058" s="128">
        <v>1.38</v>
      </c>
      <c r="F1058" t="s" s="11">
        <v>81</v>
      </c>
      <c r="G1058" s="128">
        <f>E1058*C1058</f>
        <v>-2.1528</v>
      </c>
      <c r="H1058" s="7"/>
      <c r="I1058" s="128">
        <f>SUM(G1057:G1058)</f>
        <v>21.8088</v>
      </c>
      <c r="J1058" t="s" s="11">
        <v>16</v>
      </c>
      <c r="K1058" s="7"/>
    </row>
    <row r="1059" ht="14" customHeight="1">
      <c r="A1059" s="7"/>
      <c r="B1059" s="7"/>
      <c r="C1059" s="7"/>
      <c r="D1059" s="7"/>
      <c r="E1059" t="s" s="11">
        <v>178</v>
      </c>
      <c r="F1059" s="7"/>
      <c r="G1059" s="7"/>
      <c r="H1059" s="7"/>
      <c r="I1059" s="7"/>
      <c r="J1059" s="7"/>
      <c r="K1059" s="7"/>
    </row>
    <row r="1060" ht="14" customHeight="1">
      <c r="A1060" t="s" s="11">
        <v>129</v>
      </c>
      <c r="B1060" s="7"/>
      <c r="C1060" s="128">
        <v>2.86</v>
      </c>
      <c r="D1060" t="s" s="11">
        <v>125</v>
      </c>
      <c r="E1060" s="128">
        <v>1.57</v>
      </c>
      <c r="F1060" t="s" s="11">
        <v>81</v>
      </c>
      <c r="G1060" s="128">
        <f>E1060*C1060</f>
        <v>4.4902</v>
      </c>
      <c r="H1060" s="7"/>
      <c r="I1060" s="7"/>
      <c r="J1060" s="7"/>
      <c r="K1060" s="7"/>
    </row>
    <row r="1061" ht="14" customHeight="1">
      <c r="A1061" s="7"/>
      <c r="B1061" s="7"/>
      <c r="C1061" t="s" s="11">
        <v>254</v>
      </c>
      <c r="D1061" s="7"/>
      <c r="E1061" s="7"/>
      <c r="F1061" s="7"/>
      <c r="G1061" s="7"/>
      <c r="H1061" s="7"/>
      <c r="I1061" s="7"/>
      <c r="J1061" s="7"/>
      <c r="K1061" s="7"/>
    </row>
    <row r="1062" ht="14" customHeight="1">
      <c r="A1062" s="7"/>
      <c r="B1062" s="7"/>
      <c r="C1062" s="128">
        <v>1.3</v>
      </c>
      <c r="D1062" t="s" s="11">
        <v>125</v>
      </c>
      <c r="E1062" s="128">
        <v>1</v>
      </c>
      <c r="F1062" t="s" s="11">
        <v>81</v>
      </c>
      <c r="G1062" s="128">
        <f>E1062*C1062</f>
        <v>1.3</v>
      </c>
      <c r="H1062" s="7"/>
      <c r="I1062" s="128">
        <f>SUM(G1060:G1062)</f>
        <v>5.7902</v>
      </c>
      <c r="J1062" t="s" s="11">
        <v>16</v>
      </c>
      <c r="K1062" s="7"/>
    </row>
    <row r="1063" ht="14" customHeight="1">
      <c r="A1063" t="s" s="11">
        <v>131</v>
      </c>
      <c r="B1063" s="7"/>
      <c r="C1063" s="128">
        <v>1.47</v>
      </c>
      <c r="D1063" t="s" s="11">
        <v>125</v>
      </c>
      <c r="E1063" s="128">
        <v>1.72</v>
      </c>
      <c r="F1063" t="s" s="11">
        <v>81</v>
      </c>
      <c r="G1063" s="7"/>
      <c r="H1063" s="7"/>
      <c r="I1063" s="128">
        <f>E1063*C1063</f>
        <v>2.5284</v>
      </c>
      <c r="J1063" t="s" s="11">
        <v>16</v>
      </c>
      <c r="K1063" s="7"/>
    </row>
    <row r="1064" ht="14" customHeight="1">
      <c r="A1064" t="s" s="11">
        <v>128</v>
      </c>
      <c r="B1064" s="7"/>
      <c r="C1064" s="128">
        <v>1.8</v>
      </c>
      <c r="D1064" t="s" s="11">
        <v>125</v>
      </c>
      <c r="E1064" s="128">
        <v>3.65</v>
      </c>
      <c r="F1064" t="s" s="11">
        <v>81</v>
      </c>
      <c r="G1064" s="128">
        <f>E1064*C1064</f>
        <v>6.57</v>
      </c>
      <c r="H1064" s="7"/>
      <c r="I1064" s="128"/>
      <c r="J1064" s="7"/>
      <c r="K1064" s="7"/>
    </row>
    <row r="1065" ht="14" customHeight="1">
      <c r="A1065" s="7"/>
      <c r="B1065" s="7"/>
      <c r="C1065" s="128">
        <v>1.1</v>
      </c>
      <c r="D1065" t="s" s="11">
        <v>125</v>
      </c>
      <c r="E1065" s="128">
        <v>1.72</v>
      </c>
      <c r="F1065" t="s" s="11">
        <v>81</v>
      </c>
      <c r="G1065" s="128">
        <f>E1065*C1065</f>
        <v>1.892</v>
      </c>
      <c r="H1065" s="7"/>
      <c r="I1065" s="128">
        <f>SUM(G1064:G1065)</f>
        <v>8.462</v>
      </c>
      <c r="J1065" t="s" s="11">
        <v>16</v>
      </c>
      <c r="K1065" s="7"/>
    </row>
    <row r="1066" ht="14" customHeight="1">
      <c r="A1066" s="7"/>
      <c r="B1066" s="7"/>
      <c r="C1066" t="s" s="11">
        <v>278</v>
      </c>
      <c r="D1066" s="7"/>
      <c r="E1066" s="7"/>
      <c r="F1066" s="7"/>
      <c r="G1066" s="7"/>
      <c r="H1066" s="7"/>
      <c r="I1066" s="128"/>
      <c r="J1066" s="7"/>
      <c r="K1066" s="7"/>
    </row>
    <row r="1067" ht="14" customHeight="1">
      <c r="A1067" t="s" s="11">
        <v>192</v>
      </c>
      <c r="B1067" s="7"/>
      <c r="C1067" s="128">
        <v>2.78</v>
      </c>
      <c r="D1067" t="s" s="11">
        <v>125</v>
      </c>
      <c r="E1067" s="128">
        <v>3.65</v>
      </c>
      <c r="F1067" t="s" s="11">
        <v>81</v>
      </c>
      <c r="G1067" s="7"/>
      <c r="H1067" s="7"/>
      <c r="I1067" s="131">
        <f>E1067*C1067</f>
        <v>10.147</v>
      </c>
      <c r="J1067" t="s" s="47">
        <v>16</v>
      </c>
      <c r="K1067" s="7"/>
    </row>
    <row r="1068" ht="14" customHeight="1">
      <c r="A1068" s="7"/>
      <c r="B1068" s="7"/>
      <c r="C1068" s="7"/>
      <c r="D1068" s="7"/>
      <c r="E1068" s="7"/>
      <c r="F1068" s="7"/>
      <c r="G1068" s="7"/>
      <c r="H1068" s="7"/>
      <c r="I1068" s="134">
        <f>SUM(I1051:I1067)</f>
        <v>68.1776</v>
      </c>
      <c r="J1068" t="s" s="150">
        <v>16</v>
      </c>
      <c r="K1068" s="7"/>
    </row>
    <row r="1069" ht="14" customHeight="1">
      <c r="A1069" s="7"/>
      <c r="B1069" t="s" s="11">
        <v>139</v>
      </c>
      <c r="C1069" s="128">
        <f>SUM(I1068)</f>
        <v>68.1776</v>
      </c>
      <c r="D1069" t="s" s="11">
        <v>125</v>
      </c>
      <c r="E1069" s="127">
        <v>-0.03</v>
      </c>
      <c r="F1069" t="s" s="11">
        <v>36</v>
      </c>
      <c r="G1069" s="7"/>
      <c r="H1069" s="7"/>
      <c r="I1069" s="128">
        <f>E1069*C1069</f>
        <v>-2.045328</v>
      </c>
      <c r="J1069" t="s" s="11">
        <v>16</v>
      </c>
      <c r="K1069" s="7"/>
    </row>
    <row r="1070" ht="14" customHeight="1">
      <c r="A1070" s="7"/>
      <c r="B1070" s="7"/>
      <c r="C1070" s="128">
        <f>SUM(I1068:I1069)</f>
        <v>66.132272</v>
      </c>
      <c r="D1070" t="s" s="11">
        <v>125</v>
      </c>
      <c r="E1070" s="127">
        <v>0.05</v>
      </c>
      <c r="F1070" t="s" s="11">
        <v>81</v>
      </c>
      <c r="G1070" s="7"/>
      <c r="H1070" s="7"/>
      <c r="I1070" s="25">
        <f>E1070*C1070</f>
        <v>3.3066136</v>
      </c>
      <c r="J1070" t="s" s="11">
        <v>16</v>
      </c>
      <c r="K1070" s="7"/>
    </row>
    <row r="1071" ht="14" customHeight="1">
      <c r="A1071" s="7"/>
      <c r="B1071" s="7"/>
      <c r="C1071" s="7"/>
      <c r="D1071" s="7"/>
      <c r="E1071" s="151"/>
      <c r="F1071" s="7"/>
      <c r="G1071" s="7"/>
      <c r="H1071" s="7"/>
      <c r="I1071" s="7"/>
      <c r="J1071" s="7"/>
      <c r="K1071" s="7"/>
    </row>
    <row r="1072" ht="14" customHeight="1">
      <c r="A1072" t="s" s="11">
        <v>263</v>
      </c>
      <c r="B1072" s="7"/>
      <c r="C1072" s="25">
        <v>4.76</v>
      </c>
      <c r="D1072" t="s" s="11">
        <v>125</v>
      </c>
      <c r="E1072" s="157">
        <v>1.8</v>
      </c>
      <c r="F1072" t="s" s="11">
        <v>190</v>
      </c>
      <c r="G1072" s="25">
        <f>E1072*C1072/2</f>
        <v>4.284</v>
      </c>
      <c r="H1072" s="7"/>
      <c r="I1072" s="7"/>
      <c r="J1072" s="7"/>
      <c r="K1072" s="7"/>
    </row>
    <row r="1073" ht="14.5" customHeight="1">
      <c r="A1073" s="7"/>
      <c r="B1073" s="7"/>
      <c r="C1073" s="7"/>
      <c r="D1073" s="7"/>
      <c r="E1073" s="151"/>
      <c r="F1073" s="7"/>
      <c r="G1073" s="7"/>
      <c r="H1073" s="7"/>
      <c r="I1073" s="14"/>
      <c r="J1073" s="14"/>
      <c r="K1073" s="7"/>
    </row>
    <row r="1074" ht="15" customHeight="1">
      <c r="A1074" s="7"/>
      <c r="B1074" s="7"/>
      <c r="C1074" s="7"/>
      <c r="D1074" s="7"/>
      <c r="E1074" s="7"/>
      <c r="F1074" s="7"/>
      <c r="G1074" s="7"/>
      <c r="H1074" s="117"/>
      <c r="I1074" s="146">
        <f>SUM(I1068:I1073)</f>
        <v>69.43888560000001</v>
      </c>
      <c r="J1074" t="s" s="147">
        <v>16</v>
      </c>
      <c r="K1074" s="119"/>
    </row>
    <row r="1075" ht="14.5" customHeight="1">
      <c r="A1075" s="7"/>
      <c r="B1075" s="7"/>
      <c r="C1075" s="7"/>
      <c r="D1075" s="7"/>
      <c r="E1075" s="7"/>
      <c r="F1075" s="7"/>
      <c r="G1075" s="7"/>
      <c r="H1075" s="7"/>
      <c r="I1075" s="148"/>
      <c r="J1075" s="149"/>
      <c r="K1075" s="7"/>
    </row>
    <row r="1076" ht="14" customHeight="1">
      <c r="A1076" s="7"/>
      <c r="B1076" s="7"/>
      <c r="C1076" s="7"/>
      <c r="D1076" s="7"/>
      <c r="E1076" s="7"/>
      <c r="F1076" s="7"/>
      <c r="G1076" s="7"/>
      <c r="H1076" s="7"/>
      <c r="I1076" s="152"/>
      <c r="J1076" s="153"/>
      <c r="K1076" s="7"/>
    </row>
    <row r="1077" ht="14" customHeight="1">
      <c r="A1077" s="7"/>
      <c r="B1077" s="7"/>
      <c r="C1077" t="s" s="11">
        <v>120</v>
      </c>
      <c r="D1077" s="7"/>
      <c r="E1077" s="7"/>
      <c r="F1077" s="7"/>
      <c r="G1077" s="7"/>
      <c r="H1077" s="7"/>
      <c r="I1077" s="7"/>
      <c r="J1077" s="7"/>
      <c r="K1077" s="7"/>
    </row>
    <row r="1078" ht="14" customHeight="1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</row>
    <row r="1079" ht="14" customHeight="1">
      <c r="A1079" t="s" s="11">
        <v>121</v>
      </c>
      <c r="B1079" s="7"/>
      <c r="C1079" t="s" s="124">
        <v>279</v>
      </c>
      <c r="D1079" s="7"/>
      <c r="E1079" s="7"/>
      <c r="F1079" s="7"/>
      <c r="G1079" s="7"/>
      <c r="H1079" s="7"/>
      <c r="I1079" s="7"/>
      <c r="J1079" s="7"/>
      <c r="K1079" s="7"/>
    </row>
    <row r="1080" ht="14" customHeight="1">
      <c r="A1080" t="s" s="11">
        <v>122</v>
      </c>
      <c r="B1080" s="7"/>
      <c r="C1080" s="137">
        <v>507</v>
      </c>
      <c r="D1080" s="7"/>
      <c r="E1080" s="7"/>
      <c r="F1080" s="7"/>
      <c r="G1080" s="7"/>
      <c r="H1080" s="7"/>
      <c r="I1080" s="7"/>
      <c r="J1080" s="7"/>
      <c r="K1080" s="7"/>
    </row>
    <row r="1081" ht="14" customHeight="1">
      <c r="A1081" t="s" s="11">
        <v>53</v>
      </c>
      <c r="B1081" s="7"/>
      <c r="C1081" t="s" s="124">
        <v>111</v>
      </c>
      <c r="D1081" t="s" s="11">
        <v>280</v>
      </c>
      <c r="E1081" s="7"/>
      <c r="F1081" s="7"/>
      <c r="G1081" s="7"/>
      <c r="H1081" s="7"/>
      <c r="I1081" s="7"/>
      <c r="J1081" s="7"/>
      <c r="K1081" s="7"/>
    </row>
    <row r="1082" ht="14" customHeight="1">
      <c r="A1082" s="7"/>
      <c r="B1082" s="7"/>
      <c r="C1082" s="137"/>
      <c r="D1082" s="7"/>
      <c r="E1082" s="7"/>
      <c r="F1082" s="7"/>
      <c r="G1082" s="7"/>
      <c r="H1082" s="7"/>
      <c r="I1082" s="7"/>
      <c r="J1082" s="7"/>
      <c r="K1082" s="7"/>
    </row>
    <row r="1083" ht="14.5" customHeight="1">
      <c r="A1083" s="7"/>
      <c r="B1083" s="7"/>
      <c r="C1083" s="137"/>
      <c r="D1083" s="7"/>
      <c r="E1083" s="7"/>
      <c r="F1083" s="7"/>
      <c r="G1083" s="7"/>
      <c r="H1083" s="7"/>
      <c r="I1083" s="14"/>
      <c r="J1083" s="14"/>
      <c r="K1083" s="7"/>
    </row>
    <row r="1084" ht="15" customHeight="1">
      <c r="A1084" s="7"/>
      <c r="B1084" s="7"/>
      <c r="C1084" s="7"/>
      <c r="D1084" s="7"/>
      <c r="E1084" s="7"/>
      <c r="F1084" s="7"/>
      <c r="G1084" s="7"/>
      <c r="H1084" s="117"/>
      <c r="I1084" s="146">
        <v>38.7</v>
      </c>
      <c r="J1084" t="s" s="147">
        <v>16</v>
      </c>
      <c r="K1084" s="119"/>
    </row>
    <row r="1085" ht="14.5" customHeight="1">
      <c r="A1085" s="7"/>
      <c r="B1085" s="7"/>
      <c r="C1085" s="7"/>
      <c r="D1085" s="7"/>
      <c r="E1085" s="7"/>
      <c r="F1085" s="7"/>
      <c r="G1085" s="7"/>
      <c r="H1085" s="7"/>
      <c r="I1085" s="148"/>
      <c r="J1085" s="149"/>
      <c r="K1085" s="7"/>
    </row>
    <row r="1086" ht="14" customHeight="1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</row>
    <row r="1087" ht="14" customHeight="1">
      <c r="A1087" s="7"/>
      <c r="B1087" s="7"/>
      <c r="C1087" t="s" s="11">
        <v>120</v>
      </c>
      <c r="D1087" s="7"/>
      <c r="E1087" s="7"/>
      <c r="F1087" s="7"/>
      <c r="G1087" s="7"/>
      <c r="H1087" s="7"/>
      <c r="I1087" s="7"/>
      <c r="J1087" s="7"/>
      <c r="K1087" s="7"/>
    </row>
    <row r="1088" ht="14" customHeight="1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</row>
    <row r="1089" ht="14" customHeight="1">
      <c r="A1089" t="s" s="11">
        <v>121</v>
      </c>
      <c r="B1089" s="7"/>
      <c r="C1089" t="s" s="126">
        <v>281</v>
      </c>
      <c r="D1089" s="7"/>
      <c r="E1089" s="7"/>
      <c r="F1089" s="7"/>
      <c r="G1089" s="7"/>
      <c r="H1089" s="7"/>
      <c r="I1089" s="7"/>
      <c r="J1089" s="7"/>
      <c r="K1089" s="7"/>
    </row>
    <row r="1090" ht="14" customHeight="1">
      <c r="A1090" t="s" s="11">
        <v>122</v>
      </c>
      <c r="B1090" s="7"/>
      <c r="C1090" s="137">
        <v>508</v>
      </c>
      <c r="D1090" s="7"/>
      <c r="E1090" s="7"/>
      <c r="F1090" s="7"/>
      <c r="G1090" s="7"/>
      <c r="H1090" s="7"/>
      <c r="I1090" s="7"/>
      <c r="J1090" s="7"/>
      <c r="K1090" s="7"/>
    </row>
    <row r="1091" ht="14" customHeight="1">
      <c r="A1091" t="s" s="11">
        <v>53</v>
      </c>
      <c r="B1091" s="7"/>
      <c r="C1091" s="137">
        <v>4</v>
      </c>
      <c r="D1091" s="7"/>
      <c r="E1091" s="7"/>
      <c r="F1091" s="7"/>
      <c r="G1091" s="7"/>
      <c r="H1091" s="7"/>
      <c r="I1091" s="7"/>
      <c r="J1091" s="7"/>
      <c r="K1091" s="7"/>
    </row>
    <row r="1092" ht="14" customHeight="1">
      <c r="A1092" s="7"/>
      <c r="B1092" s="7"/>
      <c r="C1092" s="135"/>
      <c r="D1092" s="7"/>
      <c r="E1092" s="7"/>
      <c r="F1092" s="7"/>
      <c r="G1092" s="7"/>
      <c r="H1092" s="7"/>
      <c r="I1092" s="7"/>
      <c r="J1092" s="7"/>
      <c r="K1092" s="7"/>
    </row>
    <row r="1093" ht="14" customHeight="1">
      <c r="A1093" s="7"/>
      <c r="B1093" s="7"/>
      <c r="C1093" s="135"/>
      <c r="D1093" s="7"/>
      <c r="E1093" s="7"/>
      <c r="F1093" s="7"/>
      <c r="G1093" s="7"/>
      <c r="H1093" s="7"/>
      <c r="I1093" s="7"/>
      <c r="J1093" s="7"/>
      <c r="K1093" s="7"/>
    </row>
    <row r="1094" ht="14" customHeight="1">
      <c r="A1094" t="s" s="11">
        <v>123</v>
      </c>
      <c r="B1094" s="7"/>
      <c r="C1094" s="7"/>
      <c r="D1094" s="7"/>
      <c r="E1094" s="7"/>
      <c r="F1094" s="7"/>
      <c r="G1094" s="7"/>
      <c r="H1094" s="7"/>
      <c r="I1094" s="7"/>
      <c r="J1094" s="7"/>
      <c r="K1094" s="7"/>
    </row>
    <row r="1095" ht="14" customHeight="1">
      <c r="A1095" t="s" s="11">
        <v>124</v>
      </c>
      <c r="B1095" s="7"/>
      <c r="C1095" s="128">
        <v>4.62</v>
      </c>
      <c r="D1095" t="s" s="11">
        <v>125</v>
      </c>
      <c r="E1095" s="128">
        <v>4.68</v>
      </c>
      <c r="F1095" t="s" s="11">
        <v>81</v>
      </c>
      <c r="G1095" s="128">
        <f>E1095*C1095</f>
        <v>21.6216</v>
      </c>
      <c r="H1095" s="7"/>
      <c r="I1095" s="7"/>
      <c r="J1095" s="7"/>
      <c r="K1095" s="7"/>
    </row>
    <row r="1096" ht="14" customHeight="1">
      <c r="A1096" s="7"/>
      <c r="B1096" t="s" s="11">
        <v>140</v>
      </c>
      <c r="C1096" s="128">
        <v>-0.62</v>
      </c>
      <c r="D1096" t="s" s="11">
        <v>125</v>
      </c>
      <c r="E1096" s="128">
        <v>2.4</v>
      </c>
      <c r="F1096" t="s" s="11">
        <v>81</v>
      </c>
      <c r="G1096" s="128">
        <f>E1096*C1096</f>
        <v>-1.488</v>
      </c>
      <c r="H1096" s="7"/>
      <c r="I1096" s="128">
        <f>SUM(G1095:G1096)</f>
        <v>20.1336</v>
      </c>
      <c r="J1096" t="s" s="11">
        <v>16</v>
      </c>
      <c r="K1096" s="7"/>
    </row>
    <row r="1097" ht="14" customHeight="1">
      <c r="A1097" s="7"/>
      <c r="B1097" s="7"/>
      <c r="C1097" t="s" s="11">
        <v>175</v>
      </c>
      <c r="D1097" s="7"/>
      <c r="E1097" s="7"/>
      <c r="F1097" s="7"/>
      <c r="G1097" s="7"/>
      <c r="H1097" s="7"/>
      <c r="I1097" s="7"/>
      <c r="J1097" s="7"/>
      <c r="K1097" s="7"/>
    </row>
    <row r="1098" ht="14" customHeight="1">
      <c r="A1098" t="s" s="11">
        <v>148</v>
      </c>
      <c r="B1098" s="7"/>
      <c r="C1098" s="128">
        <v>1.44</v>
      </c>
      <c r="D1098" t="s" s="11">
        <v>125</v>
      </c>
      <c r="E1098" s="128">
        <v>2.37</v>
      </c>
      <c r="F1098" t="s" s="11">
        <v>81</v>
      </c>
      <c r="G1098" s="7"/>
      <c r="H1098" s="7"/>
      <c r="I1098" s="128">
        <f>E1098*C1098</f>
        <v>3.4128</v>
      </c>
      <c r="J1098" t="s" s="11">
        <v>16</v>
      </c>
      <c r="K1098" s="7"/>
    </row>
    <row r="1099" ht="14" customHeight="1">
      <c r="A1099" t="s" s="11">
        <v>128</v>
      </c>
      <c r="B1099" s="7"/>
      <c r="C1099" s="128">
        <v>1.8</v>
      </c>
      <c r="D1099" t="s" s="11">
        <v>125</v>
      </c>
      <c r="E1099" s="128">
        <v>3.69</v>
      </c>
      <c r="F1099" t="s" s="11">
        <v>81</v>
      </c>
      <c r="G1099" s="7"/>
      <c r="H1099" s="7"/>
      <c r="I1099" s="128">
        <f>E1099*C1099</f>
        <v>6.642</v>
      </c>
      <c r="J1099" t="s" s="11">
        <v>16</v>
      </c>
      <c r="K1099" s="7"/>
    </row>
    <row r="1100" ht="14" customHeight="1">
      <c r="A1100" t="s" s="11">
        <v>158</v>
      </c>
      <c r="B1100" s="7"/>
      <c r="C1100" s="128">
        <v>2.78</v>
      </c>
      <c r="D1100" t="s" s="11">
        <v>125</v>
      </c>
      <c r="E1100" s="128">
        <v>3.69</v>
      </c>
      <c r="F1100" t="s" s="11">
        <v>81</v>
      </c>
      <c r="G1100" s="7"/>
      <c r="H1100" s="7"/>
      <c r="I1100" s="128">
        <f>E1100*C1100</f>
        <v>10.2582</v>
      </c>
      <c r="J1100" t="s" s="11">
        <v>16</v>
      </c>
      <c r="K1100" s="7"/>
    </row>
    <row r="1101" ht="14" customHeight="1">
      <c r="A1101" t="s" s="11">
        <v>154</v>
      </c>
      <c r="B1101" s="7"/>
      <c r="C1101" s="128">
        <v>1.38</v>
      </c>
      <c r="D1101" t="s" s="11">
        <v>125</v>
      </c>
      <c r="E1101" s="128">
        <v>3.12</v>
      </c>
      <c r="F1101" t="s" s="11">
        <v>81</v>
      </c>
      <c r="G1101" s="128">
        <f>E1101*C1101</f>
        <v>4.3056</v>
      </c>
      <c r="H1101" s="7"/>
      <c r="I1101" s="7"/>
      <c r="J1101" s="7"/>
      <c r="K1101" s="7"/>
    </row>
    <row r="1102" ht="14" customHeight="1">
      <c r="A1102" s="7"/>
      <c r="B1102" s="7"/>
      <c r="C1102" s="7"/>
      <c r="D1102" s="7"/>
      <c r="E1102" t="s" s="11">
        <v>176</v>
      </c>
      <c r="F1102" s="7"/>
      <c r="G1102" s="7"/>
      <c r="H1102" s="7"/>
      <c r="I1102" s="7"/>
      <c r="J1102" s="7"/>
      <c r="K1102" s="7"/>
    </row>
    <row r="1103" ht="14" customHeight="1">
      <c r="A1103" s="7"/>
      <c r="B1103" t="s" s="11">
        <v>77</v>
      </c>
      <c r="C1103" t="s" s="11">
        <v>147</v>
      </c>
      <c r="D1103" s="7"/>
      <c r="E1103" s="7"/>
      <c r="F1103" s="7"/>
      <c r="G1103" s="128">
        <v>0.8100000000000001</v>
      </c>
      <c r="H1103" s="7"/>
      <c r="I1103" s="7"/>
      <c r="J1103" s="7"/>
      <c r="K1103" s="7"/>
    </row>
    <row r="1104" ht="14" customHeight="1">
      <c r="A1104" s="7"/>
      <c r="B1104" s="7"/>
      <c r="C1104" s="128">
        <v>2.57</v>
      </c>
      <c r="D1104" t="s" s="11">
        <v>125</v>
      </c>
      <c r="E1104" s="128">
        <v>3.14</v>
      </c>
      <c r="F1104" t="s" s="11">
        <v>81</v>
      </c>
      <c r="G1104" s="128">
        <f>E1104*C1104</f>
        <v>8.069800000000001</v>
      </c>
      <c r="H1104" s="7"/>
      <c r="I1104" s="7"/>
      <c r="J1104" s="7"/>
      <c r="K1104" s="7"/>
    </row>
    <row r="1105" ht="14" customHeight="1">
      <c r="A1105" s="7"/>
      <c r="B1105" s="7"/>
      <c r="C1105" t="s" s="11">
        <v>177</v>
      </c>
      <c r="D1105" s="7"/>
      <c r="E1105" s="7"/>
      <c r="F1105" s="7"/>
      <c r="G1105" s="7"/>
      <c r="H1105" s="7"/>
      <c r="I1105" s="7"/>
      <c r="J1105" s="7"/>
      <c r="K1105" s="7"/>
    </row>
    <row r="1106" ht="14" customHeight="1">
      <c r="A1106" s="7"/>
      <c r="B1106" s="7"/>
      <c r="C1106" t="s" s="11">
        <v>163</v>
      </c>
      <c r="D1106" s="7"/>
      <c r="E1106" s="7"/>
      <c r="F1106" s="7"/>
      <c r="G1106" s="7"/>
      <c r="H1106" s="7"/>
      <c r="I1106" s="7"/>
      <c r="J1106" s="7"/>
      <c r="K1106" s="7"/>
    </row>
    <row r="1107" ht="14" customHeight="1">
      <c r="A1107" s="7"/>
      <c r="B1107" s="7"/>
      <c r="C1107" s="128">
        <v>-1.84</v>
      </c>
      <c r="D1107" t="s" s="11">
        <v>125</v>
      </c>
      <c r="E1107" s="128">
        <v>1</v>
      </c>
      <c r="F1107" t="s" s="11">
        <v>81</v>
      </c>
      <c r="G1107" s="128">
        <f>E1107*C1107</f>
        <v>-1.84</v>
      </c>
      <c r="H1107" s="7"/>
      <c r="I1107" s="128">
        <f>SUM(G1101:G1107)</f>
        <v>11.3454</v>
      </c>
      <c r="J1107" t="s" s="11">
        <v>16</v>
      </c>
      <c r="K1107" s="7"/>
    </row>
    <row r="1108" ht="14" customHeight="1">
      <c r="A1108" t="s" s="11">
        <v>132</v>
      </c>
      <c r="B1108" s="7"/>
      <c r="C1108" s="7"/>
      <c r="D1108" s="7"/>
      <c r="E1108" s="7"/>
      <c r="F1108" s="7"/>
      <c r="G1108" s="7"/>
      <c r="H1108" s="7"/>
      <c r="I1108" s="7"/>
      <c r="J1108" s="7"/>
      <c r="K1108" s="7"/>
    </row>
    <row r="1109" ht="14" customHeight="1">
      <c r="A1109" t="s" s="11">
        <v>136</v>
      </c>
      <c r="B1109" s="7"/>
      <c r="C1109" s="128">
        <v>4.68</v>
      </c>
      <c r="D1109" t="s" s="11">
        <v>125</v>
      </c>
      <c r="E1109" s="128">
        <v>3.75</v>
      </c>
      <c r="F1109" t="s" s="11">
        <v>81</v>
      </c>
      <c r="G1109" s="7"/>
      <c r="H1109" s="7"/>
      <c r="I1109" s="128">
        <f>E1109*C1109</f>
        <v>17.55</v>
      </c>
      <c r="J1109" t="s" s="11">
        <v>16</v>
      </c>
      <c r="K1109" s="7"/>
    </row>
    <row r="1110" ht="14" customHeight="1">
      <c r="A1110" t="s" s="11">
        <v>135</v>
      </c>
      <c r="B1110" s="7"/>
      <c r="C1110" s="128">
        <v>2.85</v>
      </c>
      <c r="D1110" t="s" s="11">
        <v>125</v>
      </c>
      <c r="E1110" s="128">
        <v>1.72</v>
      </c>
      <c r="F1110" t="s" s="11">
        <v>81</v>
      </c>
      <c r="G1110" s="7"/>
      <c r="H1110" s="7"/>
      <c r="I1110" s="128">
        <f>E1110*C1110</f>
        <v>4.902</v>
      </c>
      <c r="J1110" t="s" s="11">
        <v>16</v>
      </c>
      <c r="K1110" s="7"/>
    </row>
    <row r="1111" ht="14" customHeight="1">
      <c r="A1111" t="s" s="11">
        <v>129</v>
      </c>
      <c r="B1111" s="7"/>
      <c r="C1111" s="128">
        <v>1.3</v>
      </c>
      <c r="D1111" t="s" s="11">
        <v>125</v>
      </c>
      <c r="E1111" s="128">
        <v>3.95</v>
      </c>
      <c r="F1111" t="s" s="11">
        <v>81</v>
      </c>
      <c r="G1111" s="128">
        <f>C1111*E1111</f>
        <v>5.135</v>
      </c>
      <c r="H1111" s="7"/>
      <c r="I1111" s="7"/>
      <c r="J1111" s="7"/>
      <c r="K1111" s="7"/>
    </row>
    <row r="1112" ht="14" customHeight="1">
      <c r="A1112" s="7"/>
      <c r="B1112" s="7"/>
      <c r="C1112" s="7"/>
      <c r="D1112" s="7"/>
      <c r="E1112" t="s" s="126">
        <v>214</v>
      </c>
      <c r="F1112" s="7"/>
      <c r="G1112" s="7"/>
      <c r="H1112" s="7"/>
      <c r="I1112" s="7"/>
      <c r="J1112" s="7"/>
      <c r="K1112" s="7"/>
    </row>
    <row r="1113" ht="14" customHeight="1">
      <c r="A1113" s="7"/>
      <c r="B1113" s="7"/>
      <c r="C1113" s="128">
        <v>1.56</v>
      </c>
      <c r="D1113" t="s" s="11">
        <v>125</v>
      </c>
      <c r="E1113" s="128">
        <v>1.57</v>
      </c>
      <c r="F1113" t="s" s="11">
        <v>81</v>
      </c>
      <c r="G1113" s="128">
        <f>C1113*E1113</f>
        <v>2.4492</v>
      </c>
      <c r="H1113" s="7"/>
      <c r="I1113" s="128">
        <f>SUM(G1111:G1113)</f>
        <v>7.5842</v>
      </c>
      <c r="J1113" t="s" s="11">
        <v>16</v>
      </c>
      <c r="K1113" s="7"/>
    </row>
    <row r="1114" ht="14" customHeight="1">
      <c r="A1114" t="s" s="11">
        <v>137</v>
      </c>
      <c r="B1114" s="7"/>
      <c r="C1114" s="128">
        <v>1.82</v>
      </c>
      <c r="D1114" t="s" s="11">
        <v>125</v>
      </c>
      <c r="E1114" s="128">
        <v>1</v>
      </c>
      <c r="F1114" t="s" s="11">
        <v>81</v>
      </c>
      <c r="G1114" s="7"/>
      <c r="H1114" s="7"/>
      <c r="I1114" s="128">
        <f>E1114*C1114</f>
        <v>1.82</v>
      </c>
      <c r="J1114" t="s" s="11">
        <v>16</v>
      </c>
      <c r="K1114" s="7"/>
    </row>
    <row r="1115" ht="14" customHeight="1">
      <c r="A1115" t="s" s="11">
        <v>134</v>
      </c>
      <c r="B1115" s="7"/>
      <c r="C1115" s="128">
        <v>4.68</v>
      </c>
      <c r="D1115" t="s" s="11">
        <v>125</v>
      </c>
      <c r="E1115" s="128">
        <v>3.64</v>
      </c>
      <c r="F1115" t="s" s="11">
        <v>81</v>
      </c>
      <c r="G1115" s="7"/>
      <c r="H1115" s="7"/>
      <c r="I1115" s="131">
        <f>C1115*E1115</f>
        <v>17.0352</v>
      </c>
      <c r="J1115" t="s" s="47">
        <v>16</v>
      </c>
      <c r="K1115" s="7"/>
    </row>
    <row r="1116" ht="14" customHeight="1">
      <c r="A1116" s="7"/>
      <c r="B1116" s="7"/>
      <c r="C1116" s="7"/>
      <c r="D1116" s="7"/>
      <c r="E1116" s="7"/>
      <c r="F1116" s="7"/>
      <c r="G1116" s="7"/>
      <c r="H1116" s="7"/>
      <c r="I1116" s="134">
        <f>SUM(I1096:I1115)</f>
        <v>100.6834</v>
      </c>
      <c r="J1116" t="s" s="150">
        <v>16</v>
      </c>
      <c r="K1116" s="7"/>
    </row>
    <row r="1117" ht="14" customHeight="1">
      <c r="A1117" s="7"/>
      <c r="B1117" t="s" s="11">
        <v>139</v>
      </c>
      <c r="C1117" s="128">
        <f>I1116</f>
        <v>100.6834</v>
      </c>
      <c r="D1117" t="s" s="11">
        <v>125</v>
      </c>
      <c r="E1117" s="128">
        <v>-0.03</v>
      </c>
      <c r="F1117" t="s" s="11">
        <v>81</v>
      </c>
      <c r="G1117" s="7"/>
      <c r="H1117" s="7"/>
      <c r="I1117" s="128">
        <f>E1117*C1117</f>
        <v>-3.020502</v>
      </c>
      <c r="J1117" t="s" s="11">
        <v>16</v>
      </c>
      <c r="K1117" s="7"/>
    </row>
    <row r="1118" ht="14" customHeight="1">
      <c r="A1118" s="7"/>
      <c r="B1118" s="7"/>
      <c r="C1118" s="128">
        <f>SUM(I1116:I1117)</f>
        <v>97.662898</v>
      </c>
      <c r="D1118" t="s" s="11">
        <v>125</v>
      </c>
      <c r="E1118" s="128">
        <v>0.05</v>
      </c>
      <c r="F1118" t="s" s="11">
        <v>81</v>
      </c>
      <c r="G1118" s="128">
        <f>E1118*C1118</f>
        <v>4.8831449</v>
      </c>
      <c r="H1118" s="7"/>
      <c r="I1118" s="7"/>
      <c r="J1118" s="7"/>
      <c r="K1118" s="7"/>
    </row>
    <row r="1119" ht="14" customHeight="1">
      <c r="A1119" s="7"/>
      <c r="B1119" s="7"/>
      <c r="C1119" s="7"/>
      <c r="D1119" s="7"/>
      <c r="E1119" s="151"/>
      <c r="F1119" s="7"/>
      <c r="G1119" s="7"/>
      <c r="H1119" s="7"/>
      <c r="I1119" s="7"/>
      <c r="J1119" s="7"/>
      <c r="K1119" s="7"/>
    </row>
    <row r="1120" ht="14" customHeight="1">
      <c r="A1120" t="s" s="11">
        <v>140</v>
      </c>
      <c r="B1120" s="7"/>
      <c r="C1120" s="128">
        <v>2.3</v>
      </c>
      <c r="D1120" t="s" s="11">
        <v>125</v>
      </c>
      <c r="E1120" s="128">
        <v>0.84</v>
      </c>
      <c r="F1120" t="s" s="11">
        <v>174</v>
      </c>
      <c r="G1120" s="128">
        <f>E1120*C1120/2</f>
        <v>0.966</v>
      </c>
      <c r="H1120" s="7"/>
      <c r="I1120" s="7"/>
      <c r="J1120" s="7"/>
      <c r="K1120" s="7"/>
    </row>
    <row r="1121" ht="14" customHeight="1">
      <c r="A1121" s="7"/>
      <c r="B1121" s="7"/>
      <c r="C1121" s="7"/>
      <c r="D1121" s="7"/>
      <c r="E1121" t="s" s="126">
        <v>181</v>
      </c>
      <c r="F1121" s="7"/>
      <c r="G1121" s="7"/>
      <c r="H1121" s="7"/>
      <c r="I1121" s="7"/>
      <c r="J1121" s="7"/>
      <c r="K1121" s="7"/>
    </row>
    <row r="1122" ht="14" customHeight="1">
      <c r="A1122" s="7"/>
      <c r="B1122" s="7"/>
      <c r="C1122" s="128">
        <v>2.86</v>
      </c>
      <c r="D1122" t="s" s="11">
        <v>125</v>
      </c>
      <c r="E1122" s="128">
        <v>1.1</v>
      </c>
      <c r="F1122" t="s" s="11">
        <v>174</v>
      </c>
      <c r="G1122" s="128">
        <f>E1122*C1122/2</f>
        <v>1.573</v>
      </c>
      <c r="H1122" s="7"/>
      <c r="I1122" s="7"/>
      <c r="J1122" s="7"/>
      <c r="K1122" s="7"/>
    </row>
    <row r="1123" ht="14" customHeight="1">
      <c r="A1123" t="s" s="11">
        <v>263</v>
      </c>
      <c r="B1123" s="7"/>
      <c r="C1123" s="128">
        <v>4.52</v>
      </c>
      <c r="D1123" t="s" s="11">
        <v>125</v>
      </c>
      <c r="E1123" s="128">
        <v>0.7</v>
      </c>
      <c r="F1123" t="s" s="11">
        <v>174</v>
      </c>
      <c r="G1123" s="128">
        <f>C1123*E1123/2</f>
        <v>1.582</v>
      </c>
      <c r="H1123" s="7"/>
      <c r="I1123" s="128">
        <f>SUM(G1120:G1123)</f>
        <v>4.121</v>
      </c>
      <c r="J1123" t="s" s="11">
        <v>16</v>
      </c>
      <c r="K1123" s="7"/>
    </row>
    <row r="1124" ht="14" customHeight="1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</row>
    <row r="1125" ht="14.5" customHeight="1">
      <c r="A1125" s="7"/>
      <c r="B1125" s="7"/>
      <c r="C1125" s="7"/>
      <c r="D1125" s="7"/>
      <c r="E1125" s="151"/>
      <c r="F1125" s="7"/>
      <c r="G1125" s="7"/>
      <c r="H1125" s="7"/>
      <c r="I1125" s="14"/>
      <c r="J1125" s="14"/>
      <c r="K1125" s="7"/>
    </row>
    <row r="1126" ht="15" customHeight="1">
      <c r="A1126" s="7"/>
      <c r="B1126" s="7"/>
      <c r="C1126" s="7"/>
      <c r="D1126" s="7"/>
      <c r="E1126" s="7"/>
      <c r="F1126" s="7"/>
      <c r="G1126" s="7"/>
      <c r="H1126" s="117"/>
      <c r="I1126" s="146">
        <f>SUM(I1116:I1123)</f>
        <v>101.783898</v>
      </c>
      <c r="J1126" t="s" s="147">
        <v>16</v>
      </c>
      <c r="K1126" s="119"/>
    </row>
    <row r="1127" ht="14.5" customHeight="1">
      <c r="A1127" s="7"/>
      <c r="B1127" s="7"/>
      <c r="C1127" s="7"/>
      <c r="D1127" s="7"/>
      <c r="E1127" s="7"/>
      <c r="F1127" s="7"/>
      <c r="G1127" s="128"/>
      <c r="H1127" s="25"/>
      <c r="I1127" s="148"/>
      <c r="J1127" s="149"/>
      <c r="K1127" s="7"/>
    </row>
    <row r="1128" ht="14" customHeight="1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</row>
    <row r="1129" ht="14" customHeight="1">
      <c r="A1129" s="7"/>
      <c r="B1129" s="7"/>
      <c r="C1129" t="s" s="11">
        <v>120</v>
      </c>
      <c r="D1129" s="7"/>
      <c r="E1129" s="7"/>
      <c r="F1129" s="7"/>
      <c r="G1129" s="7"/>
      <c r="H1129" s="7"/>
      <c r="I1129" s="7"/>
      <c r="J1129" s="7"/>
      <c r="K1129" s="7"/>
    </row>
    <row r="1130" ht="14" customHeight="1">
      <c r="A1130" t="s" s="11">
        <v>121</v>
      </c>
      <c r="B1130" s="7"/>
      <c r="C1130" t="s" s="124">
        <v>279</v>
      </c>
      <c r="D1130" s="7"/>
      <c r="E1130" s="7"/>
      <c r="F1130" s="7"/>
      <c r="G1130" s="7"/>
      <c r="H1130" s="7"/>
      <c r="I1130" s="7"/>
      <c r="J1130" s="7"/>
      <c r="K1130" s="7"/>
    </row>
    <row r="1131" ht="14" customHeight="1">
      <c r="A1131" t="s" s="11">
        <v>122</v>
      </c>
      <c r="B1131" s="7"/>
      <c r="C1131" s="137">
        <v>509</v>
      </c>
      <c r="D1131" s="7"/>
      <c r="E1131" s="7"/>
      <c r="F1131" s="7"/>
      <c r="G1131" s="7"/>
      <c r="H1131" s="7"/>
      <c r="I1131" s="7"/>
      <c r="J1131" s="7"/>
      <c r="K1131" s="7"/>
    </row>
    <row r="1132" ht="14" customHeight="1">
      <c r="A1132" t="s" s="11">
        <v>53</v>
      </c>
      <c r="B1132" s="7"/>
      <c r="C1132" s="137">
        <v>2</v>
      </c>
      <c r="D1132" s="7"/>
      <c r="E1132" s="7"/>
      <c r="F1132" s="7"/>
      <c r="G1132" s="7"/>
      <c r="H1132" s="7"/>
      <c r="I1132" s="7"/>
      <c r="J1132" s="7"/>
      <c r="K1132" s="7"/>
    </row>
    <row r="1133" ht="14" customHeight="1">
      <c r="A1133" s="7"/>
      <c r="B1133" s="7"/>
      <c r="C1133" s="135"/>
      <c r="D1133" s="7"/>
      <c r="E1133" s="7"/>
      <c r="F1133" s="7"/>
      <c r="G1133" s="7"/>
      <c r="H1133" s="7"/>
      <c r="I1133" s="7"/>
      <c r="J1133" s="7"/>
      <c r="K1133" s="7"/>
    </row>
    <row r="1134" ht="14" customHeight="1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</row>
    <row r="1135" ht="14" customHeight="1">
      <c r="A1135" t="s" s="11">
        <v>124</v>
      </c>
      <c r="B1135" s="7"/>
      <c r="C1135" s="128">
        <v>4.64</v>
      </c>
      <c r="D1135" t="s" s="11">
        <v>125</v>
      </c>
      <c r="E1135" s="128">
        <v>5</v>
      </c>
      <c r="F1135" t="s" s="11">
        <v>81</v>
      </c>
      <c r="G1135" s="128">
        <f>E1135*C1135</f>
        <v>23.2</v>
      </c>
      <c r="H1135" s="7"/>
      <c r="I1135" s="7"/>
      <c r="J1135" s="7"/>
      <c r="K1135" s="7"/>
    </row>
    <row r="1136" ht="14" customHeight="1">
      <c r="A1136" s="7"/>
      <c r="B1136" s="7"/>
      <c r="C1136" s="7"/>
      <c r="D1136" s="7"/>
      <c r="E1136" t="s" s="126">
        <v>246</v>
      </c>
      <c r="F1136" s="7"/>
      <c r="G1136" s="7"/>
      <c r="H1136" s="7"/>
      <c r="I1136" s="7"/>
      <c r="J1136" s="7"/>
      <c r="K1136" s="7"/>
    </row>
    <row r="1137" ht="14" customHeight="1">
      <c r="A1137" t="s" s="11">
        <v>282</v>
      </c>
      <c r="B1137" s="7"/>
      <c r="C1137" s="128">
        <v>1.82</v>
      </c>
      <c r="D1137" t="s" s="11">
        <v>125</v>
      </c>
      <c r="E1137" s="128">
        <v>1.1</v>
      </c>
      <c r="F1137" t="s" s="11">
        <v>81</v>
      </c>
      <c r="G1137" s="128">
        <f>E1137*C1137*-1</f>
        <v>-2.002</v>
      </c>
      <c r="H1137" s="7"/>
      <c r="I1137" s="7"/>
      <c r="J1137" s="7"/>
      <c r="K1137" s="7"/>
    </row>
    <row r="1138" ht="14" customHeight="1">
      <c r="A1138" s="7"/>
      <c r="B1138" s="7"/>
      <c r="C1138" t="s" s="11">
        <v>248</v>
      </c>
      <c r="D1138" s="7"/>
      <c r="E1138" t="s" s="126">
        <v>278</v>
      </c>
      <c r="F1138" s="7"/>
      <c r="G1138" s="7"/>
      <c r="H1138" s="7"/>
      <c r="I1138" s="7"/>
      <c r="J1138" s="7"/>
      <c r="K1138" s="7"/>
    </row>
    <row r="1139" ht="14" customHeight="1">
      <c r="A1139" t="s" s="11">
        <v>247</v>
      </c>
      <c r="B1139" s="7"/>
      <c r="C1139" s="128">
        <v>1.82</v>
      </c>
      <c r="D1139" t="s" s="11">
        <v>125</v>
      </c>
      <c r="E1139" s="128">
        <v>1.43</v>
      </c>
      <c r="F1139" t="s" s="11">
        <v>81</v>
      </c>
      <c r="G1139" s="128">
        <f>E1139*C1139</f>
        <v>2.6026</v>
      </c>
      <c r="H1139" s="7"/>
      <c r="I1139" s="128">
        <f>SUM(G1135:G1139)</f>
        <v>23.8006</v>
      </c>
      <c r="J1139" t="s" s="11">
        <v>16</v>
      </c>
      <c r="K1139" s="7"/>
    </row>
    <row r="1140" ht="14" customHeight="1">
      <c r="A1140" s="7"/>
      <c r="B1140" s="7"/>
      <c r="C1140" t="s" s="11">
        <v>283</v>
      </c>
      <c r="D1140" s="7"/>
      <c r="E1140" s="7"/>
      <c r="F1140" s="7"/>
      <c r="G1140" s="7"/>
      <c r="H1140" s="7"/>
      <c r="I1140" s="7"/>
      <c r="J1140" s="7"/>
      <c r="K1140" s="7"/>
    </row>
    <row r="1141" ht="14" customHeight="1">
      <c r="A1141" t="s" s="11">
        <v>128</v>
      </c>
      <c r="B1141" s="7"/>
      <c r="C1141" s="128">
        <v>2.24</v>
      </c>
      <c r="D1141" t="s" s="11">
        <v>125</v>
      </c>
      <c r="E1141" s="128">
        <v>1.72</v>
      </c>
      <c r="F1141" t="s" s="11">
        <v>81</v>
      </c>
      <c r="G1141" s="7"/>
      <c r="H1141" s="7"/>
      <c r="I1141" s="128">
        <f>E1141*C1141</f>
        <v>3.8528</v>
      </c>
      <c r="J1141" t="s" s="11">
        <v>16</v>
      </c>
      <c r="K1141" s="7"/>
    </row>
    <row r="1142" ht="14" customHeight="1">
      <c r="A1142" t="s" s="11">
        <v>135</v>
      </c>
      <c r="B1142" s="7"/>
      <c r="C1142" s="128">
        <v>1.72</v>
      </c>
      <c r="D1142" t="s" s="11">
        <v>125</v>
      </c>
      <c r="E1142" s="128">
        <v>2.85</v>
      </c>
      <c r="F1142" t="s" s="11">
        <v>81</v>
      </c>
      <c r="G1142" s="7"/>
      <c r="H1142" s="7"/>
      <c r="I1142" s="128">
        <f>E1142*C1142</f>
        <v>4.902</v>
      </c>
      <c r="J1142" t="s" s="11">
        <v>16</v>
      </c>
      <c r="K1142" s="7"/>
    </row>
    <row r="1143" ht="14" customHeight="1">
      <c r="A1143" t="s" s="11">
        <v>137</v>
      </c>
      <c r="B1143" s="7"/>
      <c r="C1143" s="128">
        <v>1.72</v>
      </c>
      <c r="D1143" t="s" s="11">
        <v>125</v>
      </c>
      <c r="E1143" s="128">
        <v>1.14</v>
      </c>
      <c r="F1143" t="s" s="11">
        <v>81</v>
      </c>
      <c r="G1143" s="128">
        <f>E1143*C1143</f>
        <v>1.9608</v>
      </c>
      <c r="H1143" s="7"/>
      <c r="I1143" s="7"/>
      <c r="J1143" s="7"/>
      <c r="K1143" s="7"/>
    </row>
    <row r="1144" ht="14" customHeight="1">
      <c r="A1144" s="7"/>
      <c r="B1144" t="s" s="11">
        <v>284</v>
      </c>
      <c r="C1144" s="7"/>
      <c r="D1144" s="7"/>
      <c r="E1144" s="7"/>
      <c r="F1144" s="7"/>
      <c r="G1144" s="128">
        <v>-1.04</v>
      </c>
      <c r="H1144" s="7"/>
      <c r="I1144" s="128">
        <f>SUM(G1143:G1144)</f>
        <v>0.9208</v>
      </c>
      <c r="J1144" t="s" s="11">
        <v>16</v>
      </c>
      <c r="K1144" s="7"/>
    </row>
    <row r="1145" ht="14" customHeight="1">
      <c r="A1145" t="s" s="11">
        <v>129</v>
      </c>
      <c r="B1145" s="7"/>
      <c r="C1145" s="128">
        <v>1.82</v>
      </c>
      <c r="D1145" t="s" s="11">
        <v>125</v>
      </c>
      <c r="E1145" s="128">
        <v>1.14</v>
      </c>
      <c r="F1145" t="s" s="11">
        <v>81</v>
      </c>
      <c r="G1145" s="7"/>
      <c r="H1145" s="7"/>
      <c r="I1145" s="128">
        <f>E1145*C1145</f>
        <v>2.0748</v>
      </c>
      <c r="J1145" t="s" s="11">
        <v>16</v>
      </c>
      <c r="K1145" s="7"/>
    </row>
    <row r="1146" ht="14" customHeight="1">
      <c r="A1146" s="7"/>
      <c r="B1146" s="7"/>
      <c r="C1146" t="s" s="11">
        <v>248</v>
      </c>
      <c r="D1146" s="7"/>
      <c r="E1146" s="7"/>
      <c r="F1146" s="7"/>
      <c r="G1146" s="7"/>
      <c r="H1146" s="7"/>
      <c r="I1146" s="7"/>
      <c r="J1146" s="7"/>
      <c r="K1146" s="7"/>
    </row>
    <row r="1147" ht="14" customHeight="1">
      <c r="A1147" t="s" s="11">
        <v>166</v>
      </c>
      <c r="B1147" s="7"/>
      <c r="C1147" s="128">
        <v>3.04</v>
      </c>
      <c r="D1147" t="s" s="11">
        <v>125</v>
      </c>
      <c r="E1147" s="128">
        <v>5.62</v>
      </c>
      <c r="F1147" t="s" s="11">
        <v>81</v>
      </c>
      <c r="G1147" s="128">
        <f>C1147*E1147</f>
        <v>17.0848</v>
      </c>
      <c r="H1147" s="7"/>
      <c r="I1147" s="7"/>
      <c r="J1147" s="7"/>
      <c r="K1147" s="7"/>
    </row>
    <row r="1148" ht="14" customHeight="1">
      <c r="A1148" s="7"/>
      <c r="B1148" s="7"/>
      <c r="C1148" s="7"/>
      <c r="D1148" s="7"/>
      <c r="E1148" t="s" s="126">
        <v>285</v>
      </c>
      <c r="F1148" s="7"/>
      <c r="G1148" s="7"/>
      <c r="H1148" s="7"/>
      <c r="I1148" s="7"/>
      <c r="J1148" s="7"/>
      <c r="K1148" s="7"/>
    </row>
    <row r="1149" ht="14" customHeight="1">
      <c r="A1149" s="7"/>
      <c r="B1149" t="s" s="11">
        <v>284</v>
      </c>
      <c r="C1149" s="7"/>
      <c r="D1149" s="7"/>
      <c r="E1149" s="160"/>
      <c r="F1149" s="7"/>
      <c r="G1149" s="128">
        <v>-1.13</v>
      </c>
      <c r="H1149" s="7"/>
      <c r="I1149" s="131">
        <f>SUM(G1147:G1149)</f>
        <v>15.9548</v>
      </c>
      <c r="J1149" t="s" s="47">
        <v>16</v>
      </c>
      <c r="K1149" s="7"/>
    </row>
    <row r="1150" ht="14" customHeight="1">
      <c r="A1150" s="7"/>
      <c r="B1150" s="7"/>
      <c r="C1150" s="7"/>
      <c r="D1150" s="7"/>
      <c r="E1150" s="160"/>
      <c r="F1150" s="7"/>
      <c r="G1150" s="7"/>
      <c r="H1150" s="7"/>
      <c r="I1150" s="134">
        <f>SUM(I1139:I1149)</f>
        <v>51.5058</v>
      </c>
      <c r="J1150" t="s" s="150">
        <v>16</v>
      </c>
      <c r="K1150" s="7"/>
    </row>
    <row r="1151" ht="14" customHeight="1">
      <c r="A1151" s="7"/>
      <c r="B1151" t="s" s="11">
        <v>139</v>
      </c>
      <c r="C1151" s="128">
        <f>I1150</f>
        <v>51.5058</v>
      </c>
      <c r="D1151" t="s" s="11">
        <v>125</v>
      </c>
      <c r="E1151" s="128">
        <v>-0.03</v>
      </c>
      <c r="F1151" t="s" s="11">
        <v>81</v>
      </c>
      <c r="G1151" s="7"/>
      <c r="H1151" s="7"/>
      <c r="I1151" s="128">
        <f>E1151*C1151</f>
        <v>-1.545174</v>
      </c>
      <c r="J1151" t="s" s="11">
        <v>16</v>
      </c>
      <c r="K1151" s="7"/>
    </row>
    <row r="1152" ht="14" customHeight="1">
      <c r="A1152" s="7"/>
      <c r="B1152" s="7"/>
      <c r="C1152" s="128">
        <f>SUM(I1150:I1151)</f>
        <v>49.960626</v>
      </c>
      <c r="D1152" t="s" s="11">
        <v>125</v>
      </c>
      <c r="E1152" s="128">
        <v>0.05</v>
      </c>
      <c r="F1152" t="s" s="11">
        <v>81</v>
      </c>
      <c r="G1152" s="128">
        <f>E1152*C1152</f>
        <v>2.4980313</v>
      </c>
      <c r="H1152" s="7"/>
      <c r="I1152" s="7"/>
      <c r="J1152" s="7"/>
      <c r="K1152" s="7"/>
    </row>
    <row r="1153" ht="14" customHeight="1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</row>
    <row r="1154" ht="14" customHeight="1">
      <c r="A1154" t="s" s="11">
        <v>140</v>
      </c>
      <c r="B1154" s="7"/>
      <c r="C1154" s="128">
        <v>2.3</v>
      </c>
      <c r="D1154" t="s" s="11">
        <v>125</v>
      </c>
      <c r="E1154" s="128">
        <v>0.84</v>
      </c>
      <c r="F1154" t="s" s="11">
        <v>141</v>
      </c>
      <c r="G1154" s="128">
        <f>E1154*C1154/2</f>
        <v>0.966</v>
      </c>
      <c r="H1154" s="7"/>
      <c r="I1154" s="7"/>
      <c r="J1154" s="7"/>
      <c r="K1154" s="7"/>
    </row>
    <row r="1155" ht="14" customHeight="1">
      <c r="A1155" s="7"/>
      <c r="B1155" s="7"/>
      <c r="C1155" s="7"/>
      <c r="D1155" s="7"/>
      <c r="E1155" t="s" s="126">
        <v>181</v>
      </c>
      <c r="F1155" s="7"/>
      <c r="G1155" s="7"/>
      <c r="H1155" s="7"/>
      <c r="I1155" s="7"/>
      <c r="J1155" s="7"/>
      <c r="K1155" s="7"/>
    </row>
    <row r="1156" ht="14" customHeight="1">
      <c r="A1156" s="7"/>
      <c r="B1156" s="7"/>
      <c r="C1156" s="128">
        <v>2.54</v>
      </c>
      <c r="D1156" t="s" s="11">
        <v>125</v>
      </c>
      <c r="E1156" s="128">
        <v>1.1</v>
      </c>
      <c r="F1156" t="s" s="11">
        <v>141</v>
      </c>
      <c r="G1156" s="128">
        <f>E1156*C1156/2</f>
        <v>1.397</v>
      </c>
      <c r="H1156" s="7"/>
      <c r="I1156" s="128">
        <f>SUM(G1154:G1156)</f>
        <v>2.363</v>
      </c>
      <c r="J1156" t="s" s="11">
        <v>16</v>
      </c>
      <c r="K1156" s="7"/>
    </row>
    <row r="1157" ht="14" customHeight="1">
      <c r="A1157" s="7"/>
      <c r="B1157" s="7"/>
      <c r="C1157" t="s" s="11">
        <v>194</v>
      </c>
      <c r="D1157" s="7"/>
      <c r="E1157" s="7"/>
      <c r="F1157" s="7"/>
      <c r="G1157" s="7"/>
      <c r="H1157" s="7"/>
      <c r="I1157" s="7"/>
      <c r="J1157" s="7"/>
      <c r="K1157" s="7"/>
    </row>
    <row r="1158" ht="14" customHeight="1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</row>
    <row r="1159" ht="14.5" customHeight="1">
      <c r="A1159" s="7"/>
      <c r="B1159" s="7"/>
      <c r="C1159" s="7"/>
      <c r="D1159" s="7"/>
      <c r="E1159" s="7"/>
      <c r="F1159" s="7"/>
      <c r="G1159" s="7"/>
      <c r="H1159" s="7"/>
      <c r="I1159" s="14"/>
      <c r="J1159" s="14"/>
      <c r="K1159" s="7"/>
    </row>
    <row r="1160" ht="15" customHeight="1">
      <c r="A1160" s="7"/>
      <c r="B1160" s="7"/>
      <c r="C1160" s="7"/>
      <c r="D1160" s="7"/>
      <c r="E1160" s="7"/>
      <c r="F1160" s="7"/>
      <c r="G1160" s="7"/>
      <c r="H1160" s="117"/>
      <c r="I1160" s="146">
        <f>SUM(I1150:I1156)</f>
        <v>52.323626</v>
      </c>
      <c r="J1160" t="s" s="147">
        <v>16</v>
      </c>
      <c r="K1160" s="119"/>
    </row>
    <row r="1161" ht="14.5" customHeight="1">
      <c r="A1161" s="7"/>
      <c r="B1161" s="7"/>
      <c r="C1161" s="7"/>
      <c r="D1161" s="7"/>
      <c r="E1161" s="7"/>
      <c r="F1161" s="7"/>
      <c r="G1161" s="7"/>
      <c r="H1161" s="7"/>
      <c r="I1161" s="148"/>
      <c r="J1161" s="149"/>
      <c r="K1161" s="7"/>
    </row>
    <row r="1162" ht="14" customHeight="1">
      <c r="A1162" s="7"/>
      <c r="B1162" s="7"/>
      <c r="C1162" s="7"/>
      <c r="D1162" s="7"/>
      <c r="E1162" s="7"/>
      <c r="F1162" s="7"/>
      <c r="G1162" s="7"/>
      <c r="H1162" s="7"/>
      <c r="I1162" s="152"/>
      <c r="J1162" s="153"/>
      <c r="K1162" s="7"/>
    </row>
    <row r="1163" ht="14" customHeight="1">
      <c r="A1163" s="7"/>
      <c r="B1163" s="7"/>
      <c r="C1163" t="s" s="11">
        <v>120</v>
      </c>
      <c r="D1163" s="7"/>
      <c r="E1163" s="7"/>
      <c r="F1163" s="7"/>
      <c r="G1163" s="7"/>
      <c r="H1163" s="7"/>
      <c r="I1163" s="7"/>
      <c r="J1163" s="7"/>
      <c r="K1163" s="7"/>
    </row>
    <row r="1164" ht="14" customHeight="1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</row>
    <row r="1165" ht="14" customHeight="1">
      <c r="A1165" t="s" s="11">
        <v>121</v>
      </c>
      <c r="B1165" s="7"/>
      <c r="C1165" t="s" s="126">
        <v>281</v>
      </c>
      <c r="D1165" s="7"/>
      <c r="E1165" s="7"/>
      <c r="F1165" s="7"/>
      <c r="G1165" s="7"/>
      <c r="H1165" s="7"/>
      <c r="I1165" s="7"/>
      <c r="J1165" s="7"/>
      <c r="K1165" s="7"/>
    </row>
    <row r="1166" ht="14" customHeight="1">
      <c r="A1166" t="s" s="11">
        <v>122</v>
      </c>
      <c r="B1166" s="7"/>
      <c r="C1166" s="137">
        <v>510</v>
      </c>
      <c r="D1166" s="7"/>
      <c r="E1166" s="7"/>
      <c r="F1166" s="7"/>
      <c r="G1166" s="7"/>
      <c r="H1166" s="7"/>
      <c r="I1166" s="7"/>
      <c r="J1166" s="7"/>
      <c r="K1166" s="7"/>
    </row>
    <row r="1167" ht="14" customHeight="1">
      <c r="A1167" t="s" s="11">
        <v>53</v>
      </c>
      <c r="B1167" s="7"/>
      <c r="C1167" s="137">
        <v>3</v>
      </c>
      <c r="D1167" s="7"/>
      <c r="E1167" s="7"/>
      <c r="F1167" s="7"/>
      <c r="G1167" s="7"/>
      <c r="H1167" s="7"/>
      <c r="I1167" s="7"/>
      <c r="J1167" s="7"/>
      <c r="K1167" s="7"/>
    </row>
    <row r="1168" ht="14" customHeight="1">
      <c r="A1168" s="7"/>
      <c r="B1168" s="7"/>
      <c r="C1168" s="135"/>
      <c r="D1168" s="7"/>
      <c r="E1168" s="7"/>
      <c r="F1168" s="7"/>
      <c r="G1168" s="7"/>
      <c r="H1168" s="7"/>
      <c r="I1168" s="7"/>
      <c r="J1168" s="7"/>
      <c r="K1168" s="7"/>
    </row>
    <row r="1169" ht="14" customHeight="1">
      <c r="A1169" s="7"/>
      <c r="B1169" s="7"/>
      <c r="C1169" s="135"/>
      <c r="D1169" s="7"/>
      <c r="E1169" s="7"/>
      <c r="F1169" s="7"/>
      <c r="G1169" s="7"/>
      <c r="H1169" s="7"/>
      <c r="I1169" s="7"/>
      <c r="J1169" s="7"/>
      <c r="K1169" s="7"/>
    </row>
    <row r="1170" ht="14" customHeight="1">
      <c r="A1170" t="s" s="11">
        <v>123</v>
      </c>
      <c r="B1170" s="7"/>
      <c r="C1170" s="7"/>
      <c r="D1170" s="7"/>
      <c r="E1170" s="7"/>
      <c r="F1170" s="7"/>
      <c r="G1170" s="7"/>
      <c r="H1170" s="7"/>
      <c r="I1170" s="7"/>
      <c r="J1170" s="7"/>
      <c r="K1170" s="7"/>
    </row>
    <row r="1171" ht="14" customHeight="1">
      <c r="A1171" t="s" s="11">
        <v>136</v>
      </c>
      <c r="B1171" s="7"/>
      <c r="C1171" s="128">
        <v>4.68</v>
      </c>
      <c r="D1171" t="s" s="11">
        <v>125</v>
      </c>
      <c r="E1171" s="128">
        <v>3.77</v>
      </c>
      <c r="F1171" t="s" s="11">
        <v>81</v>
      </c>
      <c r="G1171" s="7"/>
      <c r="H1171" s="7"/>
      <c r="I1171" s="128">
        <f>E1171*C1171</f>
        <v>17.6436</v>
      </c>
      <c r="J1171" t="s" s="11">
        <v>16</v>
      </c>
      <c r="K1171" s="7"/>
    </row>
    <row r="1172" ht="14" customHeight="1">
      <c r="A1172" t="s" s="11">
        <v>135</v>
      </c>
      <c r="B1172" s="7"/>
      <c r="C1172" s="128">
        <v>1.64</v>
      </c>
      <c r="D1172" t="s" s="11">
        <v>125</v>
      </c>
      <c r="E1172" s="128">
        <v>2.85</v>
      </c>
      <c r="F1172" t="s" s="11">
        <v>81</v>
      </c>
      <c r="G1172" s="7"/>
      <c r="H1172" s="7"/>
      <c r="I1172" s="128">
        <f>E1172*C1172</f>
        <v>4.674</v>
      </c>
      <c r="J1172" t="s" s="11">
        <v>16</v>
      </c>
      <c r="K1172" s="7"/>
    </row>
    <row r="1173" ht="14" customHeight="1">
      <c r="A1173" t="s" s="11">
        <v>129</v>
      </c>
      <c r="B1173" s="7"/>
      <c r="C1173" s="128">
        <v>1.1</v>
      </c>
      <c r="D1173" t="s" s="11">
        <v>125</v>
      </c>
      <c r="E1173" s="128">
        <v>2.85</v>
      </c>
      <c r="F1173" t="s" s="11">
        <v>81</v>
      </c>
      <c r="G1173" s="128">
        <f>E1173*C1173</f>
        <v>3.135</v>
      </c>
      <c r="H1173" s="7"/>
      <c r="I1173" s="7"/>
      <c r="J1173" s="7"/>
      <c r="K1173" s="7"/>
    </row>
    <row r="1174" ht="14" customHeight="1">
      <c r="A1174" s="7"/>
      <c r="B1174" s="7"/>
      <c r="C1174" s="128">
        <v>1.04</v>
      </c>
      <c r="D1174" t="s" s="11">
        <v>125</v>
      </c>
      <c r="E1174" s="128">
        <v>1.85</v>
      </c>
      <c r="F1174" t="s" s="11">
        <v>81</v>
      </c>
      <c r="G1174" s="128">
        <f>C1174*E1174</f>
        <v>1.924</v>
      </c>
      <c r="H1174" s="7"/>
      <c r="I1174" s="128">
        <f>SUM(G1173:G1174)</f>
        <v>5.059</v>
      </c>
      <c r="J1174" t="s" s="11">
        <v>16</v>
      </c>
      <c r="K1174" s="7"/>
    </row>
    <row r="1175" ht="14" customHeight="1">
      <c r="A1175" s="7"/>
      <c r="B1175" s="7"/>
      <c r="C1175" t="s" s="11">
        <v>286</v>
      </c>
      <c r="D1175" s="7"/>
      <c r="E1175" s="7"/>
      <c r="F1175" s="7"/>
      <c r="G1175" s="7"/>
      <c r="H1175" s="7"/>
      <c r="I1175" s="7"/>
      <c r="J1175" s="7"/>
      <c r="K1175" s="7"/>
    </row>
    <row r="1176" ht="14" customHeight="1">
      <c r="A1176" t="s" s="11">
        <v>287</v>
      </c>
      <c r="B1176" s="7"/>
      <c r="C1176" s="128">
        <v>0.8</v>
      </c>
      <c r="D1176" t="s" s="11">
        <v>125</v>
      </c>
      <c r="E1176" s="128">
        <v>1.85</v>
      </c>
      <c r="F1176" t="s" s="11">
        <v>81</v>
      </c>
      <c r="G1176" s="7"/>
      <c r="H1176" s="7"/>
      <c r="I1176" s="128">
        <f>C1176*E1176</f>
        <v>1.48</v>
      </c>
      <c r="J1176" t="s" s="11">
        <v>16</v>
      </c>
      <c r="K1176" s="7"/>
    </row>
    <row r="1177" ht="14" customHeight="1">
      <c r="A1177" t="s" s="11">
        <v>132</v>
      </c>
      <c r="B1177" s="7"/>
      <c r="C1177" s="7"/>
      <c r="D1177" s="7"/>
      <c r="E1177" s="151"/>
      <c r="F1177" s="7"/>
      <c r="G1177" s="7"/>
      <c r="H1177" s="7"/>
      <c r="I1177" s="7"/>
      <c r="J1177" s="7"/>
      <c r="K1177" s="7"/>
    </row>
    <row r="1178" ht="14" customHeight="1">
      <c r="A1178" t="s" s="11">
        <v>124</v>
      </c>
      <c r="B1178" s="7"/>
      <c r="C1178" s="128">
        <v>4.68</v>
      </c>
      <c r="D1178" t="s" s="11">
        <v>125</v>
      </c>
      <c r="E1178" s="128">
        <v>4.88</v>
      </c>
      <c r="F1178" t="s" s="11">
        <v>81</v>
      </c>
      <c r="G1178" s="128">
        <f>C1178*E1178</f>
        <v>22.8384</v>
      </c>
      <c r="H1178" s="7"/>
      <c r="I1178" s="7"/>
      <c r="J1178" s="7"/>
      <c r="K1178" s="7"/>
    </row>
    <row r="1179" ht="14" customHeight="1">
      <c r="A1179" t="s" s="11">
        <v>77</v>
      </c>
      <c r="B1179" s="7"/>
      <c r="C1179" s="128">
        <v>1.56</v>
      </c>
      <c r="D1179" t="s" s="11">
        <v>125</v>
      </c>
      <c r="E1179" s="128">
        <v>1</v>
      </c>
      <c r="F1179" t="s" s="11">
        <v>81</v>
      </c>
      <c r="G1179" s="128">
        <f>E1179*C1179*-1</f>
        <v>-1.56</v>
      </c>
      <c r="H1179" s="7"/>
      <c r="I1179" s="128">
        <f>SUM(G1178:G1179)</f>
        <v>21.2784</v>
      </c>
      <c r="J1179" t="s" s="11">
        <v>16</v>
      </c>
      <c r="K1179" s="7"/>
    </row>
    <row r="1180" ht="14" customHeight="1">
      <c r="A1180" t="s" s="11">
        <v>129</v>
      </c>
      <c r="B1180" s="7"/>
      <c r="C1180" s="128">
        <v>1.56</v>
      </c>
      <c r="D1180" t="s" s="11">
        <v>125</v>
      </c>
      <c r="E1180" s="128">
        <v>1.57</v>
      </c>
      <c r="F1180" t="s" s="11">
        <v>81</v>
      </c>
      <c r="G1180" s="128">
        <f>E1180*C1180</f>
        <v>2.4492</v>
      </c>
      <c r="H1180" s="7"/>
      <c r="I1180" s="7"/>
      <c r="J1180" s="7"/>
      <c r="K1180" s="7"/>
    </row>
    <row r="1181" ht="14" customHeight="1">
      <c r="A1181" t="s" s="11">
        <v>30</v>
      </c>
      <c r="B1181" s="7"/>
      <c r="C1181" s="128">
        <v>1.3</v>
      </c>
      <c r="D1181" t="s" s="11">
        <v>125</v>
      </c>
      <c r="E1181" s="128">
        <v>2.95</v>
      </c>
      <c r="F1181" t="s" s="11">
        <v>81</v>
      </c>
      <c r="G1181" s="128">
        <f>C1181*E1181</f>
        <v>3.835</v>
      </c>
      <c r="H1181" s="7"/>
      <c r="I1181" s="128">
        <f>SUM(G1180:G1181)</f>
        <v>6.2842</v>
      </c>
      <c r="J1181" t="s" s="11">
        <v>16</v>
      </c>
      <c r="K1181" s="7"/>
    </row>
    <row r="1182" ht="14" customHeight="1">
      <c r="A1182" s="7"/>
      <c r="B1182" s="7"/>
      <c r="C1182" s="7"/>
      <c r="D1182" s="7"/>
      <c r="E1182" t="s" s="126">
        <v>245</v>
      </c>
      <c r="F1182" s="7"/>
      <c r="G1182" s="7"/>
      <c r="H1182" s="7"/>
      <c r="I1182" s="7"/>
      <c r="J1182" s="7"/>
      <c r="K1182" s="7"/>
    </row>
    <row r="1183" ht="14" customHeight="1">
      <c r="A1183" t="s" s="11">
        <v>131</v>
      </c>
      <c r="B1183" s="7"/>
      <c r="C1183" s="128">
        <v>1.72</v>
      </c>
      <c r="D1183" t="s" s="11">
        <v>125</v>
      </c>
      <c r="E1183" s="128">
        <v>1.47</v>
      </c>
      <c r="F1183" t="s" s="11">
        <v>81</v>
      </c>
      <c r="G1183" s="7"/>
      <c r="H1183" s="7"/>
      <c r="I1183" s="128">
        <f>E1183*C1183</f>
        <v>2.5284</v>
      </c>
      <c r="J1183" t="s" s="11">
        <v>16</v>
      </c>
      <c r="K1183" s="7"/>
    </row>
    <row r="1184" ht="14" customHeight="1">
      <c r="A1184" t="s" s="11">
        <v>128</v>
      </c>
      <c r="B1184" s="7"/>
      <c r="C1184" s="128">
        <v>1.8</v>
      </c>
      <c r="D1184" t="s" s="11">
        <v>125</v>
      </c>
      <c r="E1184" s="128">
        <v>3.75</v>
      </c>
      <c r="F1184" t="s" s="11">
        <v>81</v>
      </c>
      <c r="G1184" s="128">
        <f>E1184*C1184</f>
        <v>6.75</v>
      </c>
      <c r="H1184" s="7"/>
      <c r="I1184" s="7"/>
      <c r="J1184" s="7"/>
      <c r="K1184" s="7"/>
    </row>
    <row r="1185" ht="14" customHeight="1">
      <c r="A1185" s="7"/>
      <c r="B1185" s="7"/>
      <c r="C1185" s="128">
        <v>1.72</v>
      </c>
      <c r="D1185" t="s" s="11">
        <v>125</v>
      </c>
      <c r="E1185" s="128">
        <v>1.24</v>
      </c>
      <c r="F1185" t="s" s="11">
        <v>81</v>
      </c>
      <c r="G1185" s="128">
        <f>E1185*C1185</f>
        <v>2.1328</v>
      </c>
      <c r="H1185" s="7"/>
      <c r="I1185" s="128">
        <f>SUM(G1184:G1185)</f>
        <v>8.8828</v>
      </c>
      <c r="J1185" t="s" s="11">
        <v>16</v>
      </c>
      <c r="K1185" s="7"/>
    </row>
    <row r="1186" ht="14" customHeight="1">
      <c r="A1186" s="7"/>
      <c r="B1186" s="7"/>
      <c r="C1186" s="7"/>
      <c r="D1186" s="7"/>
      <c r="E1186" t="s" s="126">
        <v>288</v>
      </c>
      <c r="F1186" s="7"/>
      <c r="G1186" s="7"/>
      <c r="H1186" s="7"/>
      <c r="I1186" s="128"/>
      <c r="J1186" s="7"/>
      <c r="K1186" s="7"/>
    </row>
    <row r="1187" ht="14" customHeight="1">
      <c r="A1187" t="s" s="11">
        <v>192</v>
      </c>
      <c r="B1187" s="7"/>
      <c r="C1187" s="128">
        <v>2.78</v>
      </c>
      <c r="D1187" t="s" s="11">
        <v>125</v>
      </c>
      <c r="E1187" s="160">
        <v>3.75</v>
      </c>
      <c r="F1187" t="s" s="11">
        <v>81</v>
      </c>
      <c r="G1187" s="7"/>
      <c r="H1187" s="7"/>
      <c r="I1187" s="131">
        <f>C1187*E1187</f>
        <v>10.425</v>
      </c>
      <c r="J1187" t="s" s="47">
        <v>16</v>
      </c>
      <c r="K1187" s="7"/>
    </row>
    <row r="1188" ht="14" customHeight="1">
      <c r="A1188" s="7"/>
      <c r="B1188" s="7"/>
      <c r="C1188" s="7"/>
      <c r="D1188" s="7"/>
      <c r="E1188" s="7"/>
      <c r="F1188" s="7"/>
      <c r="G1188" s="7"/>
      <c r="H1188" s="7"/>
      <c r="I1188" s="134">
        <f>SUM(I1171:I1187)</f>
        <v>78.25539999999999</v>
      </c>
      <c r="J1188" t="s" s="150">
        <v>16</v>
      </c>
      <c r="K1188" s="7"/>
    </row>
    <row r="1189" ht="14" customHeight="1">
      <c r="A1189" s="7"/>
      <c r="B1189" t="s" s="11">
        <v>139</v>
      </c>
      <c r="C1189" s="128">
        <f>I1188</f>
        <v>78.25539999999999</v>
      </c>
      <c r="D1189" t="s" s="11">
        <v>125</v>
      </c>
      <c r="E1189" s="128">
        <v>-0.03</v>
      </c>
      <c r="F1189" t="s" s="11">
        <v>81</v>
      </c>
      <c r="G1189" s="7"/>
      <c r="H1189" s="7"/>
      <c r="I1189" s="128">
        <f>E1189*C1189</f>
        <v>-2.347662</v>
      </c>
      <c r="J1189" t="s" s="11">
        <v>16</v>
      </c>
      <c r="K1189" s="7"/>
    </row>
    <row r="1190" ht="14" customHeight="1">
      <c r="A1190" s="7"/>
      <c r="B1190" s="7"/>
      <c r="C1190" s="128">
        <f>SUM(I1188:I1189)</f>
        <v>75.90773799999999</v>
      </c>
      <c r="D1190" t="s" s="11">
        <v>125</v>
      </c>
      <c r="E1190" s="128">
        <v>0.05</v>
      </c>
      <c r="F1190" t="s" s="11">
        <v>81</v>
      </c>
      <c r="G1190" s="7"/>
      <c r="H1190" s="7"/>
      <c r="I1190" s="128">
        <f>E1190*C1190</f>
        <v>3.7953869</v>
      </c>
      <c r="J1190" t="s" s="11">
        <v>16</v>
      </c>
      <c r="K1190" s="7"/>
    </row>
    <row r="1191" ht="14" customHeight="1">
      <c r="A1191" t="s" s="11">
        <v>263</v>
      </c>
      <c r="B1191" s="7"/>
      <c r="C1191" s="7"/>
      <c r="D1191" s="7"/>
      <c r="E1191" s="7"/>
      <c r="F1191" s="7"/>
      <c r="G1191" s="7"/>
      <c r="H1191" s="7"/>
      <c r="I1191" s="7"/>
      <c r="J1191" s="7"/>
      <c r="K1191" s="7"/>
    </row>
    <row r="1192" ht="14" customHeight="1">
      <c r="A1192" s="7"/>
      <c r="B1192" s="7"/>
      <c r="C1192" s="128">
        <v>4.76</v>
      </c>
      <c r="D1192" t="s" s="11">
        <v>125</v>
      </c>
      <c r="E1192" s="128">
        <v>1.8</v>
      </c>
      <c r="F1192" t="s" s="11">
        <v>190</v>
      </c>
      <c r="G1192" s="128">
        <f>E1192*C1192/2</f>
        <v>4.284</v>
      </c>
      <c r="H1192" s="7"/>
      <c r="I1192" s="7"/>
      <c r="J1192" s="7"/>
      <c r="K1192" s="7"/>
    </row>
    <row r="1193" ht="14" customHeight="1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</row>
    <row r="1194" ht="14.5" customHeight="1">
      <c r="A1194" s="7"/>
      <c r="B1194" s="7"/>
      <c r="C1194" s="7"/>
      <c r="D1194" s="7"/>
      <c r="E1194" s="7"/>
      <c r="F1194" s="7"/>
      <c r="G1194" s="7"/>
      <c r="H1194" s="7"/>
      <c r="I1194" s="14"/>
      <c r="J1194" s="14"/>
      <c r="K1194" s="7"/>
    </row>
    <row r="1195" ht="15" customHeight="1">
      <c r="A1195" s="7"/>
      <c r="B1195" s="7"/>
      <c r="C1195" s="7"/>
      <c r="D1195" s="7"/>
      <c r="E1195" s="151"/>
      <c r="F1195" s="7"/>
      <c r="G1195" s="7"/>
      <c r="H1195" s="117"/>
      <c r="I1195" s="155">
        <f>SUM(I1188:I1192)</f>
        <v>79.70312490000001</v>
      </c>
      <c r="J1195" t="s" s="147">
        <v>16</v>
      </c>
      <c r="K1195" s="119"/>
    </row>
    <row r="1196" ht="14.5" customHeight="1">
      <c r="A1196" s="7"/>
      <c r="B1196" s="7"/>
      <c r="C1196" s="7"/>
      <c r="D1196" s="7"/>
      <c r="E1196" s="7"/>
      <c r="F1196" s="7"/>
      <c r="G1196" s="7"/>
      <c r="H1196" s="7"/>
      <c r="I1196" s="18"/>
      <c r="J1196" s="18"/>
      <c r="K1196" s="7"/>
    </row>
    <row r="1197" ht="14" customHeight="1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</row>
    <row r="1198" ht="14" customHeight="1">
      <c r="A1198" s="7"/>
      <c r="B1198" s="7"/>
      <c r="C1198" t="s" s="11">
        <v>120</v>
      </c>
      <c r="D1198" s="7"/>
      <c r="E1198" s="7"/>
      <c r="F1198" s="7"/>
      <c r="G1198" s="7"/>
      <c r="H1198" s="7"/>
      <c r="I1198" s="7"/>
      <c r="J1198" s="7"/>
      <c r="K1198" s="7"/>
    </row>
    <row r="1199" ht="14" customHeight="1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</row>
    <row r="1200" ht="14" customHeight="1">
      <c r="A1200" t="s" s="11">
        <v>289</v>
      </c>
      <c r="B1200" s="7"/>
      <c r="C1200" t="s" s="11">
        <v>281</v>
      </c>
      <c r="D1200" s="7"/>
      <c r="E1200" s="7"/>
      <c r="F1200" s="7"/>
      <c r="G1200" s="7"/>
      <c r="H1200" s="7"/>
      <c r="I1200" s="7"/>
      <c r="J1200" s="7"/>
      <c r="K1200" s="7"/>
    </row>
    <row r="1201" ht="14" customHeight="1">
      <c r="A1201" t="s" s="11">
        <v>122</v>
      </c>
      <c r="B1201" s="7"/>
      <c r="C1201" s="137">
        <v>511</v>
      </c>
      <c r="D1201" s="7"/>
      <c r="E1201" s="7"/>
      <c r="F1201" s="7"/>
      <c r="G1201" s="7"/>
      <c r="H1201" s="7"/>
      <c r="I1201" s="7"/>
      <c r="J1201" s="7"/>
      <c r="K1201" s="7"/>
    </row>
    <row r="1202" ht="14" customHeight="1">
      <c r="A1202" t="s" s="11">
        <v>53</v>
      </c>
      <c r="B1202" s="7"/>
      <c r="C1202" s="137">
        <v>2</v>
      </c>
      <c r="D1202" s="7"/>
      <c r="E1202" s="7"/>
      <c r="F1202" s="7"/>
      <c r="G1202" s="7"/>
      <c r="H1202" s="7"/>
      <c r="I1202" s="7"/>
      <c r="J1202" s="7"/>
      <c r="K1202" s="7"/>
    </row>
    <row r="1203" ht="14" customHeight="1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</row>
    <row r="1204" ht="14" customHeight="1">
      <c r="A1204" t="s" s="11">
        <v>123</v>
      </c>
      <c r="B1204" s="7"/>
      <c r="C1204" s="7"/>
      <c r="D1204" s="7"/>
      <c r="E1204" s="7"/>
      <c r="F1204" s="7"/>
      <c r="G1204" s="7"/>
      <c r="H1204" s="7"/>
      <c r="I1204" s="7"/>
      <c r="J1204" s="7"/>
      <c r="K1204" s="7"/>
    </row>
    <row r="1205" ht="14" customHeight="1">
      <c r="A1205" t="s" s="11">
        <v>154</v>
      </c>
      <c r="B1205" s="7"/>
      <c r="C1205" s="128">
        <v>2.84</v>
      </c>
      <c r="D1205" t="s" s="11">
        <v>125</v>
      </c>
      <c r="E1205" s="128">
        <v>1.3</v>
      </c>
      <c r="F1205" t="s" s="11">
        <v>81</v>
      </c>
      <c r="G1205" s="7"/>
      <c r="H1205" s="7"/>
      <c r="I1205" s="128">
        <f>C1205*E1205</f>
        <v>3.692</v>
      </c>
      <c r="J1205" t="s" s="11">
        <v>16</v>
      </c>
      <c r="K1205" s="7"/>
    </row>
    <row r="1206" ht="14" customHeight="1">
      <c r="A1206" s="7"/>
      <c r="B1206" s="7"/>
      <c r="C1206" t="s" s="11">
        <v>195</v>
      </c>
      <c r="D1206" s="7"/>
      <c r="E1206" s="7"/>
      <c r="F1206" s="7"/>
      <c r="G1206" s="7"/>
      <c r="H1206" s="7"/>
      <c r="I1206" s="7"/>
      <c r="J1206" s="7"/>
      <c r="K1206" s="7"/>
    </row>
    <row r="1207" ht="14" customHeight="1">
      <c r="A1207" t="s" s="11">
        <v>132</v>
      </c>
      <c r="B1207" s="7"/>
      <c r="C1207" s="7"/>
      <c r="D1207" s="7"/>
      <c r="E1207" s="151"/>
      <c r="F1207" s="7"/>
      <c r="G1207" s="7"/>
      <c r="H1207" s="7"/>
      <c r="I1207" s="7"/>
      <c r="J1207" s="7"/>
      <c r="K1207" s="7"/>
    </row>
    <row r="1208" ht="14" customHeight="1">
      <c r="A1208" t="s" s="11">
        <v>124</v>
      </c>
      <c r="B1208" s="7"/>
      <c r="C1208" s="25">
        <v>4.68</v>
      </c>
      <c r="D1208" t="s" s="11">
        <v>125</v>
      </c>
      <c r="E1208" s="125">
        <v>3.5</v>
      </c>
      <c r="F1208" t="s" s="11">
        <v>81</v>
      </c>
      <c r="G1208" s="25">
        <f>E1208*C1208</f>
        <v>16.38</v>
      </c>
      <c r="H1208" s="7"/>
      <c r="I1208" s="7"/>
      <c r="J1208" s="7"/>
      <c r="K1208" s="7"/>
    </row>
    <row r="1209" ht="14" customHeight="1">
      <c r="A1209" s="7"/>
      <c r="B1209" s="7"/>
      <c r="C1209" s="25">
        <v>1.3</v>
      </c>
      <c r="D1209" t="s" s="11">
        <v>125</v>
      </c>
      <c r="E1209" s="125">
        <v>1.48</v>
      </c>
      <c r="F1209" t="s" s="11">
        <v>81</v>
      </c>
      <c r="G1209" s="25">
        <f>C1209*E1209</f>
        <v>1.924</v>
      </c>
      <c r="H1209" s="7"/>
      <c r="I1209" s="25">
        <f>SUM(G1208:G1209)</f>
        <v>18.304</v>
      </c>
      <c r="J1209" t="s" s="11">
        <v>16</v>
      </c>
      <c r="K1209" s="7"/>
    </row>
    <row r="1210" ht="14" customHeight="1">
      <c r="A1210" s="7"/>
      <c r="B1210" s="7"/>
      <c r="C1210" s="7"/>
      <c r="D1210" s="7"/>
      <c r="E1210" t="s" s="126">
        <v>290</v>
      </c>
      <c r="F1210" s="7"/>
      <c r="G1210" s="7"/>
      <c r="H1210" s="7"/>
      <c r="I1210" s="7"/>
      <c r="J1210" s="7"/>
      <c r="K1210" s="7"/>
    </row>
    <row r="1211" ht="14" customHeight="1">
      <c r="A1211" t="s" s="11">
        <v>129</v>
      </c>
      <c r="B1211" s="7"/>
      <c r="C1211" s="25">
        <v>1.3</v>
      </c>
      <c r="D1211" t="s" s="11">
        <v>125</v>
      </c>
      <c r="E1211" s="125">
        <v>2.57</v>
      </c>
      <c r="F1211" t="s" s="11">
        <v>81</v>
      </c>
      <c r="G1211" s="25">
        <f>E1211*C1211</f>
        <v>3.341</v>
      </c>
      <c r="H1211" s="7"/>
      <c r="I1211" s="7"/>
      <c r="J1211" s="7"/>
      <c r="K1211" s="7"/>
    </row>
    <row r="1212" ht="14" customHeight="1">
      <c r="A1212" s="7"/>
      <c r="B1212" s="7"/>
      <c r="C1212" s="7"/>
      <c r="D1212" s="7"/>
      <c r="E1212" t="s" s="126">
        <v>291</v>
      </c>
      <c r="F1212" s="7"/>
      <c r="G1212" s="7"/>
      <c r="H1212" s="7"/>
      <c r="I1212" s="7"/>
      <c r="J1212" s="7"/>
      <c r="K1212" s="7"/>
    </row>
    <row r="1213" ht="14" customHeight="1">
      <c r="A1213" s="7"/>
      <c r="B1213" s="7"/>
      <c r="C1213" s="25">
        <v>1.56</v>
      </c>
      <c r="D1213" t="s" s="11">
        <v>125</v>
      </c>
      <c r="E1213" s="125">
        <v>1.57</v>
      </c>
      <c r="F1213" t="s" s="11">
        <v>81</v>
      </c>
      <c r="G1213" s="25">
        <f>C1213*E1213</f>
        <v>2.4492</v>
      </c>
      <c r="H1213" s="7"/>
      <c r="I1213" s="25">
        <f>SUM(G1211:G1213)</f>
        <v>5.7902</v>
      </c>
      <c r="J1213" t="s" s="11">
        <v>16</v>
      </c>
      <c r="K1213" s="7"/>
    </row>
    <row r="1214" ht="14" customHeight="1">
      <c r="A1214" t="s" s="11">
        <v>135</v>
      </c>
      <c r="B1214" s="7"/>
      <c r="C1214" s="25">
        <v>2.85</v>
      </c>
      <c r="D1214" t="s" s="11">
        <v>125</v>
      </c>
      <c r="E1214" s="125">
        <v>1.72</v>
      </c>
      <c r="F1214" t="s" s="11">
        <v>81</v>
      </c>
      <c r="G1214" s="7"/>
      <c r="H1214" s="7"/>
      <c r="I1214" s="25">
        <f>C1214*E1214</f>
        <v>4.902</v>
      </c>
      <c r="J1214" t="s" s="11">
        <v>16</v>
      </c>
      <c r="K1214" s="7"/>
    </row>
    <row r="1215" ht="14" customHeight="1">
      <c r="A1215" t="s" s="11">
        <v>128</v>
      </c>
      <c r="B1215" s="7"/>
      <c r="C1215" s="25">
        <v>1.8</v>
      </c>
      <c r="D1215" t="s" s="11">
        <v>125</v>
      </c>
      <c r="E1215" s="125">
        <v>3.89</v>
      </c>
      <c r="F1215" t="s" s="11">
        <v>81</v>
      </c>
      <c r="G1215" s="25">
        <f>E1215*C1215</f>
        <v>7.002</v>
      </c>
      <c r="H1215" s="7"/>
      <c r="I1215" s="7"/>
      <c r="J1215" s="7"/>
      <c r="K1215" s="7"/>
    </row>
    <row r="1216" ht="14" customHeight="1">
      <c r="A1216" s="7"/>
      <c r="B1216" s="7"/>
      <c r="C1216" s="25">
        <v>1.72</v>
      </c>
      <c r="D1216" t="s" s="11">
        <v>125</v>
      </c>
      <c r="E1216" s="125">
        <v>1.1</v>
      </c>
      <c r="F1216" t="s" s="11">
        <v>81</v>
      </c>
      <c r="G1216" s="25">
        <f>C1216*E1216</f>
        <v>1.892</v>
      </c>
      <c r="H1216" s="7"/>
      <c r="I1216" s="25">
        <f>SUM(G1215:G1216)</f>
        <v>8.894</v>
      </c>
      <c r="J1216" t="s" s="11">
        <v>16</v>
      </c>
      <c r="K1216" s="7"/>
    </row>
    <row r="1217" ht="14" customHeight="1">
      <c r="A1217" t="s" s="11">
        <v>166</v>
      </c>
      <c r="B1217" s="7"/>
      <c r="C1217" s="25">
        <v>2.78</v>
      </c>
      <c r="D1217" t="s" s="11">
        <v>125</v>
      </c>
      <c r="E1217" s="125">
        <v>3.89</v>
      </c>
      <c r="F1217" t="s" s="11">
        <v>81</v>
      </c>
      <c r="G1217" s="7"/>
      <c r="H1217" s="7"/>
      <c r="I1217" s="48">
        <f>E1217*C1217</f>
        <v>10.8142</v>
      </c>
      <c r="J1217" t="s" s="47">
        <v>16</v>
      </c>
      <c r="K1217" s="7"/>
    </row>
    <row r="1218" ht="14" customHeight="1">
      <c r="A1218" s="7"/>
      <c r="B1218" s="7"/>
      <c r="C1218" s="7"/>
      <c r="D1218" s="7"/>
      <c r="E1218" s="125"/>
      <c r="F1218" s="7"/>
      <c r="G1218" s="7"/>
      <c r="H1218" s="7"/>
      <c r="I1218" s="97">
        <f>SUM(I1205:I1217)</f>
        <v>52.3964</v>
      </c>
      <c r="J1218" t="s" s="150">
        <v>16</v>
      </c>
      <c r="K1218" s="7"/>
    </row>
    <row r="1219" ht="14" customHeight="1">
      <c r="A1219" s="7"/>
      <c r="B1219" t="s" s="11">
        <v>139</v>
      </c>
      <c r="C1219" s="128">
        <f>I1218</f>
        <v>52.3964</v>
      </c>
      <c r="D1219" t="s" s="11">
        <v>125</v>
      </c>
      <c r="E1219" s="128">
        <v>-0.03</v>
      </c>
      <c r="F1219" t="s" s="11">
        <v>81</v>
      </c>
      <c r="G1219" s="7"/>
      <c r="H1219" s="7"/>
      <c r="I1219" s="128">
        <f>E1219*C1219</f>
        <v>-1.571892</v>
      </c>
      <c r="J1219" t="s" s="11">
        <v>16</v>
      </c>
      <c r="K1219" s="7"/>
    </row>
    <row r="1220" ht="14" customHeight="1">
      <c r="A1220" s="7"/>
      <c r="B1220" s="7"/>
      <c r="C1220" s="128">
        <f>SUM(I1218:I1219)</f>
        <v>50.824508</v>
      </c>
      <c r="D1220" t="s" s="11">
        <v>125</v>
      </c>
      <c r="E1220" s="128">
        <v>0.05</v>
      </c>
      <c r="F1220" t="s" s="11">
        <v>81</v>
      </c>
      <c r="G1220" s="7"/>
      <c r="H1220" s="7"/>
      <c r="I1220" s="128">
        <f>E1220*C1220</f>
        <v>2.5412254</v>
      </c>
      <c r="J1220" t="s" s="11">
        <v>16</v>
      </c>
      <c r="K1220" s="7"/>
    </row>
    <row r="1221" ht="14" customHeight="1">
      <c r="A1221" t="s" s="11">
        <v>140</v>
      </c>
      <c r="B1221" s="7"/>
      <c r="C1221" s="7"/>
      <c r="D1221" s="7"/>
      <c r="E1221" s="7"/>
      <c r="F1221" s="7"/>
      <c r="G1221" s="7"/>
      <c r="H1221" s="7"/>
      <c r="I1221" s="7"/>
      <c r="J1221" s="7"/>
      <c r="K1221" s="7"/>
    </row>
    <row r="1222" ht="14" customHeight="1">
      <c r="A1222" s="7"/>
      <c r="B1222" s="7"/>
      <c r="C1222" s="128">
        <v>4.76</v>
      </c>
      <c r="D1222" t="s" s="11">
        <v>125</v>
      </c>
      <c r="E1222" s="128">
        <v>1.8</v>
      </c>
      <c r="F1222" t="s" s="11">
        <v>190</v>
      </c>
      <c r="G1222" s="128">
        <f>C1222*E1222/2</f>
        <v>4.284</v>
      </c>
      <c r="H1222" s="7"/>
      <c r="I1222" s="7"/>
      <c r="J1222" s="7"/>
      <c r="K1222" s="7"/>
    </row>
    <row r="1223" ht="14" customHeight="1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</row>
    <row r="1224" ht="14.5" customHeight="1">
      <c r="A1224" s="7"/>
      <c r="B1224" s="7"/>
      <c r="C1224" s="7"/>
      <c r="D1224" s="7"/>
      <c r="E1224" s="7"/>
      <c r="F1224" s="7"/>
      <c r="G1224" s="7"/>
      <c r="H1224" s="7"/>
      <c r="I1224" s="14"/>
      <c r="J1224" s="14"/>
      <c r="K1224" s="7"/>
    </row>
    <row r="1225" ht="15" customHeight="1">
      <c r="A1225" s="7"/>
      <c r="B1225" s="7"/>
      <c r="C1225" s="7"/>
      <c r="D1225" s="7"/>
      <c r="E1225" s="7"/>
      <c r="F1225" s="7"/>
      <c r="G1225" s="7"/>
      <c r="H1225" s="117"/>
      <c r="I1225" s="146">
        <f>SUM(I1218:I1222)</f>
        <v>53.3657334</v>
      </c>
      <c r="J1225" t="s" s="147">
        <v>16</v>
      </c>
      <c r="K1225" s="119"/>
    </row>
    <row r="1226" ht="14.5" customHeight="1">
      <c r="A1226" s="7"/>
      <c r="B1226" s="7"/>
      <c r="C1226" s="7"/>
      <c r="D1226" s="7"/>
      <c r="E1226" s="7"/>
      <c r="F1226" s="7"/>
      <c r="G1226" s="7"/>
      <c r="H1226" s="7"/>
      <c r="I1226" s="18"/>
      <c r="J1226" s="18"/>
      <c r="K1226" s="7"/>
    </row>
    <row r="1227" ht="14" customHeight="1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</row>
    <row r="1228" ht="14" customHeight="1">
      <c r="A1228" s="7"/>
      <c r="B1228" s="7"/>
      <c r="C1228" t="s" s="11">
        <v>120</v>
      </c>
      <c r="D1228" s="7"/>
      <c r="E1228" s="7"/>
      <c r="F1228" s="7"/>
      <c r="G1228" s="7"/>
      <c r="H1228" s="7"/>
      <c r="I1228" s="7"/>
      <c r="J1228" s="7"/>
      <c r="K1228" s="7"/>
    </row>
    <row r="1229" ht="14" customHeight="1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</row>
    <row r="1230" ht="14" customHeight="1">
      <c r="A1230" t="s" s="11">
        <v>289</v>
      </c>
      <c r="B1230" s="7"/>
      <c r="C1230" t="s" s="11">
        <v>281</v>
      </c>
      <c r="D1230" s="7"/>
      <c r="E1230" s="7"/>
      <c r="F1230" s="7"/>
      <c r="G1230" s="7"/>
      <c r="H1230" s="7"/>
      <c r="I1230" s="7"/>
      <c r="J1230" s="7"/>
      <c r="K1230" s="7"/>
    </row>
    <row r="1231" ht="14" customHeight="1">
      <c r="A1231" t="s" s="11">
        <v>122</v>
      </c>
      <c r="B1231" s="7"/>
      <c r="C1231" s="137">
        <v>512</v>
      </c>
      <c r="D1231" s="7"/>
      <c r="E1231" s="7"/>
      <c r="F1231" s="7"/>
      <c r="G1231" s="7"/>
      <c r="H1231" s="7"/>
      <c r="I1231" s="7"/>
      <c r="J1231" s="7"/>
      <c r="K1231" s="7"/>
    </row>
    <row r="1232" ht="14" customHeight="1">
      <c r="A1232" t="s" s="11">
        <v>53</v>
      </c>
      <c r="B1232" s="7"/>
      <c r="C1232" s="137">
        <v>3</v>
      </c>
      <c r="D1232" s="7"/>
      <c r="E1232" s="7"/>
      <c r="F1232" s="7"/>
      <c r="G1232" s="7"/>
      <c r="H1232" s="7"/>
      <c r="I1232" s="7"/>
      <c r="J1232" s="7"/>
      <c r="K1232" s="7"/>
    </row>
    <row r="1233" ht="14" customHeight="1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</row>
    <row r="1234" ht="14" customHeight="1">
      <c r="A1234" t="s" s="11">
        <v>123</v>
      </c>
      <c r="B1234" s="7"/>
      <c r="C1234" s="7"/>
      <c r="D1234" s="7"/>
      <c r="E1234" s="7"/>
      <c r="F1234" s="7"/>
      <c r="G1234" s="7"/>
      <c r="H1234" s="7"/>
      <c r="I1234" s="7"/>
      <c r="J1234" s="7"/>
      <c r="K1234" s="7"/>
    </row>
    <row r="1235" ht="14" customHeight="1">
      <c r="A1235" t="s" s="11">
        <v>137</v>
      </c>
      <c r="B1235" s="7"/>
      <c r="C1235" s="128">
        <v>1.84</v>
      </c>
      <c r="D1235" t="s" s="11">
        <v>125</v>
      </c>
      <c r="E1235" s="128">
        <v>1</v>
      </c>
      <c r="F1235" t="s" s="11">
        <v>81</v>
      </c>
      <c r="G1235" s="7"/>
      <c r="H1235" s="7"/>
      <c r="I1235" s="128">
        <f>E1235*C1235</f>
        <v>1.84</v>
      </c>
      <c r="J1235" t="s" s="11">
        <v>16</v>
      </c>
      <c r="K1235" s="7"/>
    </row>
    <row r="1236" ht="14" customHeight="1">
      <c r="A1236" t="s" s="11">
        <v>129</v>
      </c>
      <c r="B1236" s="7"/>
      <c r="C1236" s="128">
        <v>1.1</v>
      </c>
      <c r="D1236" t="s" s="11">
        <v>125</v>
      </c>
      <c r="E1236" s="128">
        <v>2</v>
      </c>
      <c r="F1236" t="s" s="11">
        <v>81</v>
      </c>
      <c r="G1236" s="7"/>
      <c r="H1236" s="7"/>
      <c r="I1236" s="128">
        <f>E1236*C1236</f>
        <v>2.2</v>
      </c>
      <c r="J1236" t="s" s="11">
        <v>16</v>
      </c>
      <c r="K1236" s="7"/>
    </row>
    <row r="1237" ht="14" customHeight="1">
      <c r="A1237" t="s" s="11">
        <v>135</v>
      </c>
      <c r="B1237" s="7"/>
      <c r="C1237" s="128">
        <v>1.64</v>
      </c>
      <c r="D1237" t="s" s="11">
        <v>125</v>
      </c>
      <c r="E1237" s="128">
        <v>2</v>
      </c>
      <c r="F1237" t="s" s="11">
        <v>81</v>
      </c>
      <c r="G1237" s="7"/>
      <c r="H1237" s="7"/>
      <c r="I1237" s="128">
        <f>E1237*C1237</f>
        <v>3.28</v>
      </c>
      <c r="J1237" t="s" s="11">
        <v>16</v>
      </c>
      <c r="K1237" s="7"/>
    </row>
    <row r="1238" ht="14" customHeight="1">
      <c r="A1238" t="s" s="11">
        <v>136</v>
      </c>
      <c r="B1238" s="7"/>
      <c r="C1238" s="128">
        <v>4.68</v>
      </c>
      <c r="D1238" t="s" s="11">
        <v>125</v>
      </c>
      <c r="E1238" s="128">
        <v>2.83</v>
      </c>
      <c r="F1238" t="s" s="11">
        <v>81</v>
      </c>
      <c r="G1238" s="7"/>
      <c r="H1238" s="7"/>
      <c r="I1238" s="128">
        <f>E1238*C1238</f>
        <v>13.2444</v>
      </c>
      <c r="J1238" t="s" s="11">
        <v>16</v>
      </c>
      <c r="K1238" s="7"/>
    </row>
    <row r="1239" ht="14" customHeight="1">
      <c r="A1239" t="s" s="11">
        <v>132</v>
      </c>
      <c r="B1239" s="7"/>
      <c r="C1239" s="7"/>
      <c r="D1239" s="7"/>
      <c r="E1239" s="7"/>
      <c r="F1239" s="7"/>
      <c r="G1239" s="7"/>
      <c r="H1239" s="7"/>
      <c r="I1239" s="7"/>
      <c r="J1239" s="7"/>
      <c r="K1239" s="7"/>
    </row>
    <row r="1240" ht="14" customHeight="1">
      <c r="A1240" t="s" s="11">
        <v>124</v>
      </c>
      <c r="B1240" s="7"/>
      <c r="C1240" s="25">
        <v>4.68</v>
      </c>
      <c r="D1240" t="s" s="11">
        <v>125</v>
      </c>
      <c r="E1240" s="125">
        <v>4.88</v>
      </c>
      <c r="F1240" t="s" s="11">
        <v>81</v>
      </c>
      <c r="G1240" s="25">
        <f>C1240*E1240</f>
        <v>22.8384</v>
      </c>
      <c r="H1240" s="7"/>
      <c r="I1240" s="7"/>
      <c r="J1240" s="7"/>
      <c r="K1240" s="7"/>
    </row>
    <row r="1241" ht="14" customHeight="1">
      <c r="A1241" t="s" s="11">
        <v>77</v>
      </c>
      <c r="B1241" s="7"/>
      <c r="C1241" s="25">
        <v>1.56</v>
      </c>
      <c r="D1241" t="s" s="11">
        <v>125</v>
      </c>
      <c r="E1241" s="125">
        <v>1.38</v>
      </c>
      <c r="F1241" t="s" s="11">
        <v>81</v>
      </c>
      <c r="G1241" s="25">
        <f>E1241*C1241*-1</f>
        <v>-2.1528</v>
      </c>
      <c r="H1241" s="7"/>
      <c r="I1241" s="25">
        <f>SUM(G1240:G1241)</f>
        <v>20.6856</v>
      </c>
      <c r="J1241" t="s" s="11">
        <v>16</v>
      </c>
      <c r="K1241" s="7"/>
    </row>
    <row r="1242" ht="14" customHeight="1">
      <c r="A1242" s="7"/>
      <c r="B1242" s="7"/>
      <c r="C1242" s="7"/>
      <c r="D1242" s="7"/>
      <c r="E1242" t="s" s="126">
        <v>178</v>
      </c>
      <c r="F1242" s="7"/>
      <c r="G1242" s="7"/>
      <c r="H1242" s="7"/>
      <c r="I1242" s="7"/>
      <c r="J1242" s="7"/>
      <c r="K1242" s="7"/>
    </row>
    <row r="1243" ht="14" customHeight="1">
      <c r="A1243" t="s" s="11">
        <v>129</v>
      </c>
      <c r="B1243" s="7"/>
      <c r="C1243" s="25">
        <v>1.56</v>
      </c>
      <c r="D1243" t="s" s="11">
        <v>125</v>
      </c>
      <c r="E1243" s="125">
        <v>1.57</v>
      </c>
      <c r="F1243" t="s" s="11">
        <v>81</v>
      </c>
      <c r="G1243" s="25">
        <f>E1243*C1243</f>
        <v>2.4492</v>
      </c>
      <c r="H1243" s="7"/>
      <c r="I1243" s="7"/>
      <c r="J1243" s="7"/>
      <c r="K1243" s="7"/>
    </row>
    <row r="1244" ht="14" customHeight="1">
      <c r="A1244" s="7"/>
      <c r="B1244" s="7"/>
      <c r="C1244" s="25">
        <v>1.3</v>
      </c>
      <c r="D1244" t="s" s="11">
        <v>125</v>
      </c>
      <c r="E1244" s="125">
        <v>2.57</v>
      </c>
      <c r="F1244" t="s" s="11">
        <v>81</v>
      </c>
      <c r="G1244" s="25">
        <f>E1244*C1244</f>
        <v>3.341</v>
      </c>
      <c r="H1244" s="7"/>
      <c r="I1244" s="25">
        <f>SUM(G1243:G1244)</f>
        <v>5.7902</v>
      </c>
      <c r="J1244" t="s" s="11">
        <v>16</v>
      </c>
      <c r="K1244" s="7"/>
    </row>
    <row r="1245" ht="14" customHeight="1">
      <c r="A1245" t="s" s="11">
        <v>131</v>
      </c>
      <c r="B1245" s="7"/>
      <c r="C1245" s="25">
        <v>1.72</v>
      </c>
      <c r="D1245" t="s" s="11">
        <v>125</v>
      </c>
      <c r="E1245" s="125">
        <v>1.47</v>
      </c>
      <c r="F1245" t="s" s="11">
        <v>81</v>
      </c>
      <c r="G1245" s="7"/>
      <c r="H1245" s="7"/>
      <c r="I1245" s="25">
        <f>E1245*C1245</f>
        <v>2.5284</v>
      </c>
      <c r="J1245" t="s" s="11">
        <v>16</v>
      </c>
      <c r="K1245" s="7"/>
    </row>
    <row r="1246" ht="14" customHeight="1">
      <c r="A1246" t="s" s="11">
        <v>128</v>
      </c>
      <c r="B1246" s="7"/>
      <c r="C1246" s="25">
        <v>1.8</v>
      </c>
      <c r="D1246" t="s" s="11">
        <v>125</v>
      </c>
      <c r="E1246" s="125">
        <v>3.89</v>
      </c>
      <c r="F1246" t="s" s="11">
        <v>81</v>
      </c>
      <c r="G1246" s="25">
        <f>E1246*C1246</f>
        <v>7.002</v>
      </c>
      <c r="H1246" s="7"/>
      <c r="I1246" s="7"/>
      <c r="J1246" s="7"/>
      <c r="K1246" s="7"/>
    </row>
    <row r="1247" ht="14" customHeight="1">
      <c r="A1247" s="7"/>
      <c r="B1247" s="7"/>
      <c r="C1247" s="25">
        <v>1.72</v>
      </c>
      <c r="D1247" t="s" s="11">
        <v>125</v>
      </c>
      <c r="E1247" s="125">
        <v>1.1</v>
      </c>
      <c r="F1247" t="s" s="11">
        <v>81</v>
      </c>
      <c r="G1247" s="25">
        <f>C1247*E1247</f>
        <v>1.892</v>
      </c>
      <c r="H1247" s="7"/>
      <c r="I1247" s="25">
        <f>SUM(G1246:G1247)</f>
        <v>8.894</v>
      </c>
      <c r="J1247" t="s" s="11">
        <v>16</v>
      </c>
      <c r="K1247" s="7"/>
    </row>
    <row r="1248" ht="14" customHeight="1">
      <c r="A1248" t="s" s="11">
        <v>192</v>
      </c>
      <c r="B1248" s="7"/>
      <c r="C1248" s="25">
        <v>2.78</v>
      </c>
      <c r="D1248" t="s" s="11">
        <v>125</v>
      </c>
      <c r="E1248" s="125">
        <v>3.89</v>
      </c>
      <c r="F1248" t="s" s="11">
        <v>81</v>
      </c>
      <c r="G1248" s="7"/>
      <c r="H1248" s="7"/>
      <c r="I1248" s="48">
        <f>E1248*C1248</f>
        <v>10.8142</v>
      </c>
      <c r="J1248" t="s" s="47">
        <v>16</v>
      </c>
      <c r="K1248" s="7"/>
    </row>
    <row r="1249" ht="14" customHeight="1">
      <c r="A1249" s="7"/>
      <c r="B1249" s="7"/>
      <c r="C1249" s="7"/>
      <c r="D1249" s="7"/>
      <c r="E1249" s="7"/>
      <c r="F1249" s="7"/>
      <c r="G1249" s="7"/>
      <c r="H1249" s="7"/>
      <c r="I1249" s="134">
        <f>SUM(I1235:I1248)</f>
        <v>69.27679999999999</v>
      </c>
      <c r="J1249" t="s" s="150">
        <v>16</v>
      </c>
      <c r="K1249" s="7"/>
    </row>
    <row r="1250" ht="14" customHeight="1">
      <c r="A1250" s="7"/>
      <c r="B1250" t="s" s="11">
        <v>139</v>
      </c>
      <c r="C1250" s="128">
        <f>I1249</f>
        <v>69.27679999999999</v>
      </c>
      <c r="D1250" t="s" s="11">
        <v>125</v>
      </c>
      <c r="E1250" s="128">
        <v>-0.03</v>
      </c>
      <c r="F1250" t="s" s="11">
        <v>81</v>
      </c>
      <c r="G1250" s="7"/>
      <c r="H1250" s="7"/>
      <c r="I1250" s="128">
        <f>E1250*C1250</f>
        <v>-2.078304</v>
      </c>
      <c r="J1250" t="s" s="11">
        <v>16</v>
      </c>
      <c r="K1250" s="7"/>
    </row>
    <row r="1251" ht="14" customHeight="1">
      <c r="A1251" s="7"/>
      <c r="B1251" s="7"/>
      <c r="C1251" s="128">
        <f>SUM(I1249:I1250)</f>
        <v>67.19849600000001</v>
      </c>
      <c r="D1251" t="s" s="11">
        <v>125</v>
      </c>
      <c r="E1251" s="128">
        <v>0.05</v>
      </c>
      <c r="F1251" t="s" s="11">
        <v>81</v>
      </c>
      <c r="G1251" s="128">
        <f>E1251*C1251</f>
        <v>3.3599248</v>
      </c>
      <c r="H1251" s="7"/>
      <c r="I1251" s="7"/>
      <c r="J1251" s="7"/>
      <c r="K1251" s="7"/>
    </row>
    <row r="1252" ht="14" customHeight="1">
      <c r="A1252" t="s" s="11">
        <v>263</v>
      </c>
      <c r="B1252" s="7"/>
      <c r="C1252" s="7"/>
      <c r="D1252" s="7"/>
      <c r="E1252" s="7"/>
      <c r="F1252" s="7"/>
      <c r="G1252" s="7"/>
      <c r="H1252" s="7"/>
      <c r="I1252" s="7"/>
      <c r="J1252" s="7"/>
      <c r="K1252" s="7"/>
    </row>
    <row r="1253" ht="14" customHeight="1">
      <c r="A1253" s="7"/>
      <c r="B1253" s="7"/>
      <c r="C1253" s="128">
        <v>2.38</v>
      </c>
      <c r="D1253" t="s" s="11">
        <v>125</v>
      </c>
      <c r="E1253" s="128">
        <v>1.8</v>
      </c>
      <c r="F1253" t="s" s="11">
        <v>190</v>
      </c>
      <c r="G1253" s="128">
        <f>E1253*C1253/2</f>
        <v>2.142</v>
      </c>
      <c r="H1253" s="7"/>
      <c r="I1253" s="7"/>
      <c r="J1253" s="7"/>
      <c r="K1253" s="7"/>
    </row>
    <row r="1254" ht="14" customHeight="1">
      <c r="A1254" s="7"/>
      <c r="B1254" s="7"/>
      <c r="C1254" s="128">
        <v>2.14</v>
      </c>
      <c r="D1254" t="s" s="11">
        <v>125</v>
      </c>
      <c r="E1254" s="128">
        <v>0.7</v>
      </c>
      <c r="F1254" t="s" s="11">
        <v>190</v>
      </c>
      <c r="G1254" s="128">
        <f>E1254*C1254/2</f>
        <v>0.749</v>
      </c>
      <c r="H1254" s="7"/>
      <c r="I1254" s="128">
        <f>SUM(G1253:G1254)</f>
        <v>2.891</v>
      </c>
      <c r="J1254" t="s" s="11">
        <v>16</v>
      </c>
      <c r="K1254" s="7"/>
    </row>
    <row r="1255" ht="14" customHeight="1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</row>
    <row r="1256" ht="14.5" customHeight="1">
      <c r="A1256" s="7"/>
      <c r="B1256" s="7"/>
      <c r="C1256" s="7"/>
      <c r="D1256" s="7"/>
      <c r="E1256" s="7"/>
      <c r="F1256" s="7"/>
      <c r="G1256" s="7"/>
      <c r="H1256" s="7"/>
      <c r="I1256" s="14"/>
      <c r="J1256" s="14"/>
      <c r="K1256" s="7"/>
    </row>
    <row r="1257" ht="15" customHeight="1">
      <c r="A1257" s="7"/>
      <c r="B1257" s="7"/>
      <c r="C1257" s="7"/>
      <c r="D1257" s="7"/>
      <c r="E1257" s="7"/>
      <c r="F1257" s="7"/>
      <c r="G1257" s="7"/>
      <c r="H1257" s="117"/>
      <c r="I1257" s="146">
        <f>SUM(I1249:I1254)</f>
        <v>70.089496</v>
      </c>
      <c r="J1257" t="s" s="147">
        <v>16</v>
      </c>
      <c r="K1257" s="119"/>
    </row>
  </sheetData>
  <pageMargins left="0.42" right="0.35" top="0.984252" bottom="0.984252" header="0.511811" footer="0.511811"/>
  <pageSetup firstPageNumber="1" fitToHeight="1" fitToWidth="1" scale="100" useFirstPageNumber="0" orientation="landscape" pageOrder="downThenOver"/>
  <headerFooter>
    <oddHeader>&amp;L&amp;"Arial Narrow,Regular"&amp;10&amp;K000000Kapretz + Kapretz GbR&amp;C&amp;"Arial Narrow,Regular"&amp;10&amp;K000000Rigaer Str./Voigtstr.6&amp;R&amp;"Arial Narrow,Regular"&amp;10&amp;K000000Seite &amp;P</oddHeader>
    <oddFooter>&amp;C&amp;"Arial Narrow,Regular"&amp;10&amp;K000000voigt übersicht.xls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J101"/>
  <sheetViews>
    <sheetView workbookViewId="0" showGridLines="0" defaultGridColor="1"/>
  </sheetViews>
  <sheetFormatPr defaultColWidth="13.75" defaultRowHeight="10" customHeight="1" outlineLevelRow="0" outlineLevelCol="0"/>
  <cols>
    <col min="1" max="8" width="10.25" style="161" customWidth="1"/>
    <col min="9" max="9" width="11" style="161" customWidth="1"/>
    <col min="10" max="10" width="10.25" style="161" customWidth="1"/>
    <col min="11" max="16384" width="13.75" style="161" customWidth="1"/>
  </cols>
  <sheetData>
    <row r="1" ht="14" customHeight="1">
      <c r="A1" s="7"/>
      <c r="B1" s="7"/>
      <c r="C1" t="s" s="123">
        <v>293</v>
      </c>
      <c r="D1" s="7"/>
      <c r="E1" s="7"/>
      <c r="F1" s="7"/>
      <c r="G1" s="7"/>
      <c r="H1" s="7"/>
      <c r="I1" s="7"/>
      <c r="J1" s="7"/>
    </row>
    <row r="2" ht="14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ht="14" customHeight="1">
      <c r="A3" s="7"/>
      <c r="B3" s="7"/>
      <c r="C3" s="7"/>
      <c r="D3" s="7"/>
      <c r="E3" s="7"/>
      <c r="F3" s="7"/>
      <c r="G3" s="7"/>
      <c r="H3" t="s" s="11">
        <v>105</v>
      </c>
      <c r="I3" s="112">
        <f>TODAY()</f>
        <v>44719</v>
      </c>
      <c r="J3" s="7"/>
    </row>
    <row r="4" ht="14" customHeight="1">
      <c r="A4" s="7"/>
      <c r="B4" s="7"/>
      <c r="C4" s="7"/>
      <c r="D4" s="7"/>
      <c r="E4" s="7"/>
      <c r="F4" s="7"/>
      <c r="G4" s="7"/>
      <c r="H4" s="7"/>
      <c r="I4" s="112"/>
      <c r="J4" s="7"/>
    </row>
    <row r="5" ht="14" customHeight="1">
      <c r="A5" t="s" s="11">
        <v>294</v>
      </c>
      <c r="B5" s="7"/>
      <c r="C5" s="7"/>
      <c r="D5" s="7"/>
      <c r="E5" s="7"/>
      <c r="F5" s="7"/>
      <c r="G5" s="7"/>
      <c r="H5" s="7"/>
      <c r="I5" s="7"/>
      <c r="J5" s="7"/>
    </row>
    <row r="6" ht="14" customHeight="1">
      <c r="A6" s="7"/>
      <c r="B6" s="7"/>
      <c r="C6" t="s" s="162">
        <v>295</v>
      </c>
      <c r="D6" s="7"/>
      <c r="E6" s="7"/>
      <c r="F6" s="7"/>
      <c r="G6" s="7"/>
      <c r="H6" s="7"/>
      <c r="I6" t="s" s="162">
        <v>296</v>
      </c>
      <c r="J6" s="7"/>
    </row>
    <row r="7" ht="14" customHeight="1">
      <c r="A7" s="7"/>
      <c r="B7" s="7"/>
      <c r="C7" s="35"/>
      <c r="D7" s="7"/>
      <c r="E7" s="7"/>
      <c r="F7" s="7"/>
      <c r="G7" s="7"/>
      <c r="H7" s="7"/>
      <c r="I7" s="35"/>
      <c r="J7" s="7"/>
    </row>
    <row r="8" ht="14" customHeight="1">
      <c r="A8" s="7"/>
      <c r="B8" s="7"/>
      <c r="C8" t="s" s="11">
        <f>A22</f>
        <v>297</v>
      </c>
      <c r="D8" s="7"/>
      <c r="E8" s="7"/>
      <c r="F8" s="7"/>
      <c r="G8" s="7"/>
      <c r="H8" s="7"/>
      <c r="I8" s="25">
        <f>I30</f>
        <v>68.2811</v>
      </c>
      <c r="J8" t="s" s="11">
        <v>16</v>
      </c>
    </row>
    <row r="9" ht="14" customHeight="1">
      <c r="A9" s="7"/>
      <c r="B9" s="7"/>
      <c r="C9" s="7"/>
      <c r="D9" s="7"/>
      <c r="E9" s="7"/>
      <c r="F9" s="7"/>
      <c r="G9" s="7"/>
      <c r="H9" s="7"/>
      <c r="I9" s="7"/>
      <c r="J9" s="7"/>
    </row>
    <row r="10" ht="14" customHeight="1">
      <c r="A10" s="7"/>
      <c r="B10" s="7"/>
      <c r="C10" t="s" s="11">
        <f>A33</f>
        <v>298</v>
      </c>
      <c r="D10" s="7"/>
      <c r="E10" s="7"/>
      <c r="F10" s="7"/>
      <c r="G10" s="7"/>
      <c r="H10" s="7"/>
      <c r="I10" s="25">
        <f>I43</f>
        <v>177.4642</v>
      </c>
      <c r="J10" t="s" s="11">
        <v>16</v>
      </c>
    </row>
    <row r="11" ht="14" customHeight="1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14" customHeight="1">
      <c r="A12" s="7"/>
      <c r="B12" s="7"/>
      <c r="C12" t="s" s="11">
        <f>A49</f>
        <v>72</v>
      </c>
      <c r="D12" s="7"/>
      <c r="E12" s="7"/>
      <c r="F12" s="7"/>
      <c r="G12" s="7"/>
      <c r="H12" s="7"/>
      <c r="I12" s="25">
        <f>I101</f>
        <v>110.823573623785</v>
      </c>
      <c r="J12" t="s" s="11">
        <v>16</v>
      </c>
    </row>
    <row r="13" ht="14" customHeight="1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ht="14" customHeight="1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ht="14" customHeight="1">
      <c r="A15" s="7"/>
      <c r="B15" s="7"/>
      <c r="C15" s="7"/>
      <c r="D15" s="7"/>
      <c r="E15" s="7"/>
      <c r="F15" s="7"/>
      <c r="G15" s="7"/>
      <c r="H15" s="7"/>
      <c r="I15" s="27"/>
      <c r="J15" s="27"/>
    </row>
    <row r="16" ht="14" customHeight="1">
      <c r="A16" s="7"/>
      <c r="B16" s="7"/>
      <c r="C16" s="7"/>
      <c r="D16" s="7"/>
      <c r="E16" s="7"/>
      <c r="F16" t="s" s="139">
        <v>299</v>
      </c>
      <c r="G16" s="7"/>
      <c r="H16" s="28"/>
      <c r="I16" s="163">
        <f>SUM(I8:I12)</f>
        <v>356.568873623785</v>
      </c>
      <c r="J16" t="s" s="141">
        <v>16</v>
      </c>
    </row>
    <row r="17" ht="14" customHeight="1">
      <c r="A17" s="7"/>
      <c r="B17" s="7"/>
      <c r="C17" s="7"/>
      <c r="D17" s="7"/>
      <c r="E17" s="7"/>
      <c r="F17" s="7"/>
      <c r="G17" s="7"/>
      <c r="H17" s="7"/>
      <c r="I17" s="35"/>
      <c r="J17" s="35"/>
    </row>
    <row r="18" ht="14" customHeight="1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ht="14" customHeight="1">
      <c r="A19" s="7"/>
      <c r="B19" s="7"/>
      <c r="C19" t="s" s="11">
        <v>300</v>
      </c>
      <c r="D19" s="7"/>
      <c r="E19" s="7"/>
      <c r="F19" s="7"/>
      <c r="G19" s="7"/>
      <c r="H19" s="7"/>
      <c r="I19" s="7"/>
      <c r="J19" s="7"/>
    </row>
    <row r="20" ht="14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ht="14" customHeight="1">
      <c r="A21" t="s" s="11">
        <v>294</v>
      </c>
      <c r="B21" s="7"/>
      <c r="C21" s="7"/>
      <c r="D21" s="7"/>
      <c r="E21" s="7"/>
      <c r="F21" s="7"/>
      <c r="G21" s="7"/>
      <c r="H21" s="7"/>
      <c r="I21" s="7"/>
      <c r="J21" s="7"/>
    </row>
    <row r="22" ht="14" customHeight="1">
      <c r="A22" t="s" s="11">
        <v>297</v>
      </c>
      <c r="B22" s="7"/>
      <c r="C22" s="7"/>
      <c r="D22" s="7"/>
      <c r="E22" s="7"/>
      <c r="F22" s="7"/>
      <c r="G22" s="7"/>
      <c r="H22" s="7"/>
      <c r="I22" s="7"/>
      <c r="J22" s="7"/>
    </row>
    <row r="23" ht="14" customHeight="1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ht="14" customHeight="1">
      <c r="A24" s="7"/>
      <c r="B24" t="s" s="11">
        <v>301</v>
      </c>
      <c r="C24" s="25">
        <v>4.72</v>
      </c>
      <c r="D24" t="s" s="11">
        <v>125</v>
      </c>
      <c r="E24" s="25">
        <v>12.23</v>
      </c>
      <c r="F24" t="s" s="11">
        <v>81</v>
      </c>
      <c r="G24" s="7"/>
      <c r="H24" s="7"/>
      <c r="I24" s="25">
        <f>E24*C24</f>
        <v>57.7256</v>
      </c>
      <c r="J24" t="s" s="11">
        <v>16</v>
      </c>
    </row>
    <row r="25" ht="14" customHeight="1">
      <c r="A25" s="7"/>
      <c r="B25" s="7"/>
      <c r="C25" t="s" s="126">
        <v>302</v>
      </c>
      <c r="D25" s="7"/>
      <c r="E25" s="7"/>
      <c r="F25" s="7"/>
      <c r="G25" s="7"/>
      <c r="H25" s="7"/>
      <c r="I25" s="7"/>
      <c r="J25" s="7"/>
    </row>
    <row r="26" ht="14" customHeight="1">
      <c r="A26" s="7"/>
      <c r="B26" t="s" s="11">
        <v>131</v>
      </c>
      <c r="C26" s="25">
        <v>2.27</v>
      </c>
      <c r="D26" t="s" s="11">
        <v>125</v>
      </c>
      <c r="E26" s="25">
        <v>1.44</v>
      </c>
      <c r="F26" t="s" s="11">
        <v>81</v>
      </c>
      <c r="G26" s="7"/>
      <c r="H26" s="7"/>
      <c r="I26" s="25">
        <f>E26*C26</f>
        <v>3.2688</v>
      </c>
      <c r="J26" t="s" s="11">
        <v>16</v>
      </c>
    </row>
    <row r="27" ht="14" customHeight="1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ht="14" customHeight="1">
      <c r="A28" s="7"/>
      <c r="B28" t="s" s="11">
        <v>129</v>
      </c>
      <c r="C28" s="25">
        <v>2.27</v>
      </c>
      <c r="D28" t="s" s="11">
        <v>125</v>
      </c>
      <c r="E28" s="25">
        <v>3.21</v>
      </c>
      <c r="F28" t="s" s="11">
        <v>81</v>
      </c>
      <c r="G28" s="7"/>
      <c r="H28" s="7"/>
      <c r="I28" s="48">
        <f>E28*C28</f>
        <v>7.2867</v>
      </c>
      <c r="J28" t="s" s="47">
        <v>16</v>
      </c>
    </row>
    <row r="29" ht="14" customHeight="1">
      <c r="A29" s="7"/>
      <c r="B29" s="7"/>
      <c r="C29" s="7"/>
      <c r="D29" s="7"/>
      <c r="E29" s="7"/>
      <c r="F29" s="7"/>
      <c r="G29" s="7"/>
      <c r="H29" s="7"/>
      <c r="I29" s="30"/>
      <c r="J29" s="30"/>
    </row>
    <row r="30" ht="14" customHeight="1">
      <c r="A30" s="7"/>
      <c r="B30" s="7"/>
      <c r="C30" s="7"/>
      <c r="D30" s="7"/>
      <c r="E30" s="7"/>
      <c r="F30" s="7"/>
      <c r="G30" s="7"/>
      <c r="H30" s="28"/>
      <c r="I30" s="164">
        <f>SUM(I24:I28)</f>
        <v>68.2811</v>
      </c>
      <c r="J30" t="s" s="133">
        <v>16</v>
      </c>
    </row>
    <row r="31" ht="14" customHeight="1">
      <c r="A31" s="7"/>
      <c r="B31" s="7"/>
      <c r="C31" s="7"/>
      <c r="D31" s="7"/>
      <c r="E31" s="7"/>
      <c r="F31" s="7"/>
      <c r="G31" s="7"/>
      <c r="H31" s="7"/>
      <c r="I31" s="35"/>
      <c r="J31" s="35"/>
    </row>
    <row r="32" ht="14" customHeight="1">
      <c r="A32" t="s" s="11">
        <v>294</v>
      </c>
      <c r="B32" s="7"/>
      <c r="C32" s="7"/>
      <c r="D32" s="7"/>
      <c r="E32" s="7"/>
      <c r="F32" s="7"/>
      <c r="G32" s="7"/>
      <c r="H32" s="7"/>
      <c r="I32" s="7"/>
      <c r="J32" s="7"/>
    </row>
    <row r="33" ht="14" customHeight="1">
      <c r="A33" t="s" s="11">
        <v>298</v>
      </c>
      <c r="B33" s="7"/>
      <c r="C33" s="7"/>
      <c r="D33" s="7"/>
      <c r="E33" s="7"/>
      <c r="F33" s="7"/>
      <c r="G33" s="7"/>
      <c r="H33" s="7"/>
      <c r="I33" s="7"/>
      <c r="J33" s="7"/>
    </row>
    <row r="34" ht="14" customHeight="1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ht="14" customHeight="1">
      <c r="A35" s="7"/>
      <c r="B35" t="s" s="11">
        <v>301</v>
      </c>
      <c r="C35" s="25">
        <v>4.92</v>
      </c>
      <c r="D35" t="s" s="11">
        <v>125</v>
      </c>
      <c r="E35" s="25">
        <v>11.35</v>
      </c>
      <c r="F35" t="s" s="11">
        <v>81</v>
      </c>
      <c r="G35" s="25">
        <f>E35*C35</f>
        <v>55.842</v>
      </c>
      <c r="H35" s="7"/>
      <c r="I35" s="7"/>
      <c r="J35" s="7"/>
    </row>
    <row r="36" ht="14" customHeight="1">
      <c r="A36" s="7"/>
      <c r="B36" s="7"/>
      <c r="C36" s="25">
        <v>7.92</v>
      </c>
      <c r="D36" t="s" s="11">
        <v>125</v>
      </c>
      <c r="E36" s="25">
        <v>14.08</v>
      </c>
      <c r="F36" t="s" s="11">
        <v>81</v>
      </c>
      <c r="G36" s="25">
        <f>E36*C36</f>
        <v>111.5136</v>
      </c>
      <c r="H36" s="7"/>
      <c r="I36" s="7"/>
      <c r="J36" s="7"/>
    </row>
    <row r="37" ht="14" customHeight="1">
      <c r="A37" s="7"/>
      <c r="B37" s="7"/>
      <c r="C37" s="25">
        <v>-0.24</v>
      </c>
      <c r="D37" t="s" s="11">
        <v>125</v>
      </c>
      <c r="E37" s="25">
        <v>0.24</v>
      </c>
      <c r="F37" t="s" s="11">
        <v>303</v>
      </c>
      <c r="G37" s="25">
        <f>E37*C37*5</f>
        <v>-0.288</v>
      </c>
      <c r="H37" s="7"/>
      <c r="I37" s="25">
        <f>SUM(G35:G37)</f>
        <v>167.0676</v>
      </c>
      <c r="J37" t="s" s="11">
        <v>16</v>
      </c>
    </row>
    <row r="38" ht="14" customHeight="1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ht="14" customHeight="1">
      <c r="A39" s="7"/>
      <c r="B39" t="s" s="11">
        <v>131</v>
      </c>
      <c r="C39" s="25">
        <v>2.27</v>
      </c>
      <c r="D39" t="s" s="11">
        <v>125</v>
      </c>
      <c r="E39" s="25">
        <v>1.44</v>
      </c>
      <c r="F39" t="s" s="11">
        <v>81</v>
      </c>
      <c r="G39" s="7"/>
      <c r="H39" s="7"/>
      <c r="I39" s="25">
        <f>E39*C39</f>
        <v>3.2688</v>
      </c>
      <c r="J39" t="s" s="11">
        <v>16</v>
      </c>
    </row>
    <row r="40" ht="14" customHeight="1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ht="14" customHeight="1">
      <c r="A41" s="7"/>
      <c r="B41" t="s" s="11">
        <v>129</v>
      </c>
      <c r="C41" s="25">
        <v>2.27</v>
      </c>
      <c r="D41" t="s" s="11">
        <v>125</v>
      </c>
      <c r="E41" s="25">
        <v>3.14</v>
      </c>
      <c r="F41" t="s" s="11">
        <v>81</v>
      </c>
      <c r="G41" s="7"/>
      <c r="H41" s="7"/>
      <c r="I41" s="48">
        <f>E41*C41</f>
        <v>7.1278</v>
      </c>
      <c r="J41" t="s" s="47">
        <v>16</v>
      </c>
    </row>
    <row r="42" ht="14" customHeight="1">
      <c r="A42" s="7"/>
      <c r="B42" s="7"/>
      <c r="C42" s="7"/>
      <c r="D42" s="7"/>
      <c r="E42" s="7"/>
      <c r="F42" s="7"/>
      <c r="G42" s="7"/>
      <c r="H42" s="7"/>
      <c r="I42" s="30"/>
      <c r="J42" s="30"/>
    </row>
    <row r="43" ht="14" customHeight="1">
      <c r="A43" s="7"/>
      <c r="B43" s="7"/>
      <c r="C43" s="7"/>
      <c r="D43" s="7"/>
      <c r="E43" s="7"/>
      <c r="F43" s="7"/>
      <c r="G43" s="7"/>
      <c r="H43" s="28"/>
      <c r="I43" s="164">
        <f>SUM(I37:I41)</f>
        <v>177.4642</v>
      </c>
      <c r="J43" t="s" s="133">
        <v>16</v>
      </c>
    </row>
    <row r="44" ht="14" customHeight="1">
      <c r="A44" s="7"/>
      <c r="B44" s="7"/>
      <c r="C44" s="7"/>
      <c r="D44" s="7"/>
      <c r="E44" s="7"/>
      <c r="F44" s="7"/>
      <c r="G44" s="7"/>
      <c r="H44" s="7"/>
      <c r="I44" s="97"/>
      <c r="J44" s="35"/>
    </row>
    <row r="45" ht="14" customHeight="1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ht="14" customHeight="1">
      <c r="A46" s="7"/>
      <c r="B46" s="7"/>
      <c r="C46" t="s" s="11">
        <v>300</v>
      </c>
      <c r="D46" s="7"/>
      <c r="E46" s="7"/>
      <c r="F46" s="7"/>
      <c r="G46" s="7"/>
      <c r="H46" s="7"/>
      <c r="I46" s="7"/>
      <c r="J46" s="7"/>
    </row>
    <row r="47" ht="14" customHeight="1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ht="14" customHeight="1">
      <c r="A48" t="s" s="11">
        <v>294</v>
      </c>
      <c r="B48" s="7"/>
      <c r="C48" s="7"/>
      <c r="D48" s="7"/>
      <c r="E48" s="7"/>
      <c r="F48" s="7"/>
      <c r="G48" s="7"/>
      <c r="H48" s="7"/>
      <c r="I48" s="7"/>
      <c r="J48" s="7"/>
    </row>
    <row r="49" ht="14" customHeight="1">
      <c r="A49" t="s" s="11">
        <v>72</v>
      </c>
      <c r="B49" s="7"/>
      <c r="C49" s="7"/>
      <c r="D49" s="7"/>
      <c r="E49" s="7"/>
      <c r="F49" s="7"/>
      <c r="G49" s="7"/>
      <c r="H49" s="7"/>
      <c r="I49" s="7"/>
      <c r="J49" s="7"/>
    </row>
    <row r="50" ht="14" customHeight="1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ht="14" customHeight="1">
      <c r="A51" s="7"/>
      <c r="B51" t="s" s="11">
        <v>304</v>
      </c>
      <c r="C51" s="7"/>
      <c r="D51" s="7"/>
      <c r="E51" s="7"/>
      <c r="F51" s="7"/>
      <c r="G51" s="7"/>
      <c r="H51" s="7"/>
      <c r="I51" s="7"/>
      <c r="J51" s="7"/>
    </row>
    <row r="52" ht="14" customHeight="1">
      <c r="A52" s="7"/>
      <c r="B52" s="7"/>
      <c r="C52" s="25">
        <v>0.71</v>
      </c>
      <c r="D52" t="s" s="11">
        <v>125</v>
      </c>
      <c r="E52" s="25">
        <v>2.46</v>
      </c>
      <c r="F52" t="s" s="11">
        <v>174</v>
      </c>
      <c r="G52" s="25">
        <f>E52*C52/2</f>
        <v>0.8733</v>
      </c>
      <c r="H52" s="7"/>
      <c r="I52" s="7"/>
      <c r="J52" s="7"/>
    </row>
    <row r="53" ht="14" customHeight="1">
      <c r="A53" s="25"/>
      <c r="B53" s="7"/>
      <c r="C53" s="25">
        <v>0.47</v>
      </c>
      <c r="D53" t="s" s="11">
        <v>125</v>
      </c>
      <c r="E53" s="25">
        <v>2.71</v>
      </c>
      <c r="F53" t="s" s="11">
        <v>81</v>
      </c>
      <c r="G53" s="25">
        <f>E53*C53</f>
        <v>1.2737</v>
      </c>
      <c r="H53" s="7"/>
      <c r="I53" s="7"/>
      <c r="J53" s="7"/>
    </row>
    <row r="54" ht="14" customHeight="1">
      <c r="A54" s="7"/>
      <c r="B54" s="7"/>
      <c r="C54" s="25">
        <v>-0.14</v>
      </c>
      <c r="D54" t="s" s="11">
        <v>125</v>
      </c>
      <c r="E54" s="25">
        <v>0.47</v>
      </c>
      <c r="F54" t="s" s="11">
        <v>174</v>
      </c>
      <c r="G54" s="25">
        <f>E54*C54/2</f>
        <v>-0.0329</v>
      </c>
      <c r="H54" s="7"/>
      <c r="I54" s="7"/>
      <c r="J54" s="7"/>
    </row>
    <row r="55" ht="14" customHeight="1">
      <c r="A55" s="7"/>
      <c r="B55" s="7"/>
      <c r="C55" s="25">
        <v>0.26</v>
      </c>
      <c r="D55" t="s" s="11">
        <v>125</v>
      </c>
      <c r="E55" s="25">
        <v>3.19</v>
      </c>
      <c r="F55" t="s" s="11">
        <v>81</v>
      </c>
      <c r="G55" s="25">
        <f>E55*C55</f>
        <v>0.8294</v>
      </c>
      <c r="H55" s="7"/>
      <c r="I55" s="7"/>
      <c r="J55" s="7"/>
    </row>
    <row r="56" ht="14" customHeight="1">
      <c r="A56" s="7"/>
      <c r="B56" s="25">
        <v>1.2</v>
      </c>
      <c r="C56" t="s" s="11">
        <v>125</v>
      </c>
      <c r="D56" s="25">
        <f>B56</f>
        <v>1.2</v>
      </c>
      <c r="E56" t="s" s="11">
        <v>81</v>
      </c>
      <c r="F56" s="25">
        <f>D56*B56</f>
        <v>1.44</v>
      </c>
      <c r="G56" s="7"/>
      <c r="H56" s="7"/>
      <c r="I56" s="7"/>
      <c r="J56" s="7"/>
    </row>
    <row r="57" ht="14" customHeight="1">
      <c r="A57" s="7"/>
      <c r="B57" s="7"/>
      <c r="C57" s="25">
        <f>F56</f>
        <v>1.44</v>
      </c>
      <c r="D57" t="s" s="11">
        <v>305</v>
      </c>
      <c r="E57" s="136">
        <v>99</v>
      </c>
      <c r="F57" t="s" s="11">
        <v>306</v>
      </c>
      <c r="G57" s="25">
        <f>C57*PI()*E57/360</f>
        <v>1.24407069082156</v>
      </c>
      <c r="H57" s="7"/>
      <c r="I57" s="25">
        <f>SUM(G52:G57)</f>
        <v>4.18757069082156</v>
      </c>
      <c r="J57" t="s" s="11">
        <v>16</v>
      </c>
    </row>
    <row r="58" ht="14" customHeight="1">
      <c r="A58" s="7"/>
      <c r="B58" s="7"/>
      <c r="C58" s="7"/>
      <c r="D58" s="7"/>
      <c r="E58" s="136"/>
      <c r="F58" s="7"/>
      <c r="G58" s="7"/>
      <c r="H58" s="7"/>
      <c r="I58" s="7"/>
      <c r="J58" s="7"/>
    </row>
    <row r="59" ht="14" customHeight="1">
      <c r="A59" s="7"/>
      <c r="B59" t="s" s="11">
        <v>307</v>
      </c>
      <c r="C59" s="7"/>
      <c r="D59" s="7"/>
      <c r="E59" s="7"/>
      <c r="F59" s="7"/>
      <c r="G59" s="7"/>
      <c r="H59" s="7"/>
      <c r="I59" s="7"/>
      <c r="J59" s="7"/>
    </row>
    <row r="60" ht="14" customHeight="1">
      <c r="A60" s="7"/>
      <c r="B60" s="7"/>
      <c r="C60" s="25">
        <v>0.72</v>
      </c>
      <c r="D60" t="s" s="11">
        <v>125</v>
      </c>
      <c r="E60" s="25">
        <v>8.32</v>
      </c>
      <c r="F60" t="s" s="11">
        <v>81</v>
      </c>
      <c r="G60" s="25">
        <f>E60*C60</f>
        <v>5.9904</v>
      </c>
      <c r="H60" s="7"/>
      <c r="I60" s="7"/>
      <c r="J60" s="7"/>
    </row>
    <row r="61" ht="14" customHeight="1">
      <c r="A61" s="25"/>
      <c r="B61" s="64">
        <v>1.68</v>
      </c>
      <c r="C61" t="s" s="11">
        <v>125</v>
      </c>
      <c r="D61" s="25">
        <f>B61</f>
        <v>1.68</v>
      </c>
      <c r="E61" t="s" s="11">
        <v>81</v>
      </c>
      <c r="F61" s="25">
        <f>D61*B61</f>
        <v>2.8224</v>
      </c>
      <c r="G61" s="7"/>
      <c r="H61" s="7"/>
      <c r="I61" s="7"/>
      <c r="J61" s="7"/>
    </row>
    <row r="62" ht="14" customHeight="1">
      <c r="A62" s="7"/>
      <c r="B62" s="7"/>
      <c r="C62" s="25">
        <f>F61</f>
        <v>2.8224</v>
      </c>
      <c r="D62" t="s" s="11">
        <v>308</v>
      </c>
      <c r="E62" s="136">
        <v>90</v>
      </c>
      <c r="F62" t="s" s="11">
        <v>306</v>
      </c>
      <c r="G62" s="25">
        <f>C62*PI()*E62/360</f>
        <v>2.21670777637296</v>
      </c>
      <c r="H62" s="7"/>
      <c r="I62" s="7"/>
      <c r="J62" s="7"/>
    </row>
    <row r="63" ht="14" customHeight="1">
      <c r="A63" s="7"/>
      <c r="B63" s="7"/>
      <c r="C63" s="25">
        <v>0.21</v>
      </c>
      <c r="D63" t="s" s="11">
        <v>125</v>
      </c>
      <c r="E63" s="25">
        <v>0.96</v>
      </c>
      <c r="F63" t="s" s="11">
        <v>81</v>
      </c>
      <c r="G63" s="25">
        <f>E63*C63</f>
        <v>0.2016</v>
      </c>
      <c r="H63" s="7"/>
      <c r="I63" s="7"/>
      <c r="J63" s="7"/>
    </row>
    <row r="64" ht="14" customHeight="1">
      <c r="A64" s="7"/>
      <c r="B64" s="7"/>
      <c r="C64" s="25">
        <v>8.109999999999999</v>
      </c>
      <c r="D64" t="s" s="11">
        <v>125</v>
      </c>
      <c r="E64" s="25">
        <v>0.96</v>
      </c>
      <c r="F64" t="s" s="11">
        <v>174</v>
      </c>
      <c r="G64" s="25">
        <f>E64*C64/2</f>
        <v>3.8928</v>
      </c>
      <c r="H64" s="7"/>
      <c r="I64" s="25">
        <f>SUM(G60:G64)</f>
        <v>12.301507776373</v>
      </c>
      <c r="J64" t="s" s="11">
        <v>16</v>
      </c>
    </row>
    <row r="65" ht="14" customHeight="1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ht="14" customHeight="1">
      <c r="A66" s="7"/>
      <c r="B66" t="s" s="11">
        <v>309</v>
      </c>
      <c r="C66" s="7"/>
      <c r="D66" s="7"/>
      <c r="E66" s="7"/>
      <c r="F66" s="7"/>
      <c r="G66" s="7"/>
      <c r="H66" s="7"/>
      <c r="I66" s="7"/>
      <c r="J66" s="7"/>
    </row>
    <row r="67" ht="14" customHeight="1">
      <c r="A67" s="7"/>
      <c r="B67" s="7"/>
      <c r="C67" s="25">
        <v>7.11</v>
      </c>
      <c r="D67" t="s" s="11">
        <v>125</v>
      </c>
      <c r="E67" s="25">
        <v>9.58</v>
      </c>
      <c r="F67" t="s" s="11">
        <v>81</v>
      </c>
      <c r="G67" s="25">
        <f>E67*C67</f>
        <v>68.1138</v>
      </c>
      <c r="H67" s="7"/>
      <c r="I67" s="7"/>
      <c r="J67" s="7"/>
    </row>
    <row r="68" ht="14" customHeight="1">
      <c r="A68" s="7"/>
      <c r="B68" s="64">
        <v>3.58</v>
      </c>
      <c r="C68" t="s" s="11">
        <v>125</v>
      </c>
      <c r="D68" s="25">
        <f>B68</f>
        <v>3.58</v>
      </c>
      <c r="E68" t="s" s="11">
        <v>81</v>
      </c>
      <c r="F68" s="25">
        <f>D68*B68</f>
        <v>12.8164</v>
      </c>
      <c r="G68" s="7"/>
      <c r="H68" s="7"/>
      <c r="I68" s="7"/>
      <c r="J68" s="7"/>
    </row>
    <row r="69" ht="14" customHeight="1">
      <c r="A69" s="7"/>
      <c r="B69" s="7"/>
      <c r="C69" s="25">
        <f>F68</f>
        <v>12.8164</v>
      </c>
      <c r="D69" t="s" s="11">
        <v>308</v>
      </c>
      <c r="E69" s="136">
        <v>90</v>
      </c>
      <c r="F69" t="s" s="11">
        <v>306</v>
      </c>
      <c r="G69" s="25">
        <f>C69*PI()*E69/360</f>
        <v>10.0659770213671</v>
      </c>
      <c r="H69" s="7"/>
      <c r="I69" s="7"/>
      <c r="J69" s="7"/>
    </row>
    <row r="70" ht="14" customHeight="1">
      <c r="A70" s="7"/>
      <c r="B70" s="7"/>
      <c r="C70" s="25">
        <v>6</v>
      </c>
      <c r="D70" t="s" s="11">
        <v>125</v>
      </c>
      <c r="E70" s="25">
        <v>3.58</v>
      </c>
      <c r="F70" t="s" s="11">
        <v>81</v>
      </c>
      <c r="G70" s="25">
        <f>E70*C70</f>
        <v>21.48</v>
      </c>
      <c r="H70" s="7"/>
      <c r="I70" s="25">
        <f>SUM(G67:G70)</f>
        <v>99.65977702136711</v>
      </c>
      <c r="J70" t="s" s="11">
        <v>16</v>
      </c>
    </row>
    <row r="71" ht="14" customHeight="1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ht="14" customHeight="1">
      <c r="A72" s="7"/>
      <c r="B72" t="s" s="11">
        <v>310</v>
      </c>
      <c r="C72" s="7"/>
      <c r="D72" s="7"/>
      <c r="E72" s="7"/>
      <c r="F72" s="7"/>
      <c r="G72" s="7"/>
      <c r="H72" s="7"/>
      <c r="I72" s="7"/>
      <c r="J72" s="7"/>
    </row>
    <row r="73" ht="14" customHeight="1">
      <c r="A73" s="7"/>
      <c r="B73" s="7"/>
      <c r="C73" s="25">
        <v>-0.26</v>
      </c>
      <c r="D73" t="s" s="11">
        <v>125</v>
      </c>
      <c r="E73" s="25">
        <v>0.26</v>
      </c>
      <c r="F73" t="s" s="11">
        <v>311</v>
      </c>
      <c r="G73" s="25">
        <f>E73*C73*2</f>
        <v>-0.1352</v>
      </c>
      <c r="H73" s="7"/>
      <c r="I73" s="7"/>
      <c r="J73" s="7"/>
    </row>
    <row r="74" ht="14" customHeight="1">
      <c r="A74" s="7"/>
      <c r="B74" s="7"/>
      <c r="C74" s="25">
        <v>-0.89</v>
      </c>
      <c r="D74" t="s" s="11">
        <v>125</v>
      </c>
      <c r="E74" s="25">
        <v>0.76</v>
      </c>
      <c r="F74" t="s" s="11">
        <v>81</v>
      </c>
      <c r="G74" s="25">
        <f>E74*C74</f>
        <v>-0.6764</v>
      </c>
      <c r="H74" s="7"/>
      <c r="I74" s="7"/>
      <c r="J74" s="7"/>
    </row>
    <row r="75" ht="14" customHeight="1">
      <c r="A75" s="7"/>
      <c r="B75" s="7"/>
      <c r="C75" s="25">
        <v>-0.25</v>
      </c>
      <c r="D75" t="s" s="11">
        <v>125</v>
      </c>
      <c r="E75" s="25">
        <v>0.6</v>
      </c>
      <c r="F75" t="s" s="11">
        <v>312</v>
      </c>
      <c r="G75" s="25">
        <f>E75*C75*3</f>
        <v>-0.45</v>
      </c>
      <c r="H75" s="7"/>
      <c r="I75" s="25">
        <f>SUM(G73:G75)</f>
        <v>-1.2616</v>
      </c>
      <c r="J75" t="s" s="11">
        <v>16</v>
      </c>
    </row>
    <row r="76" ht="14" customHeight="1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ht="14" customHeight="1">
      <c r="A77" s="7"/>
      <c r="B77" t="s" s="11">
        <v>313</v>
      </c>
      <c r="C77" s="7"/>
      <c r="D77" s="7"/>
      <c r="E77" s="7"/>
      <c r="F77" s="7"/>
      <c r="G77" s="7"/>
      <c r="H77" s="7"/>
      <c r="I77" s="7"/>
      <c r="J77" s="7"/>
    </row>
    <row r="78" ht="14" customHeight="1">
      <c r="A78" s="7"/>
      <c r="B78" s="64">
        <v>3.58</v>
      </c>
      <c r="C78" t="s" s="11">
        <v>125</v>
      </c>
      <c r="D78" s="25">
        <f>B78</f>
        <v>3.58</v>
      </c>
      <c r="E78" t="s" s="11">
        <v>81</v>
      </c>
      <c r="F78" s="25">
        <f>D78*B78</f>
        <v>12.8164</v>
      </c>
      <c r="G78" s="7"/>
      <c r="H78" s="7"/>
      <c r="I78" s="7"/>
      <c r="J78" s="7"/>
    </row>
    <row r="79" ht="14" customHeight="1">
      <c r="A79" s="7"/>
      <c r="B79" s="7"/>
      <c r="C79" s="25">
        <f>-F78</f>
        <v>-12.8164</v>
      </c>
      <c r="D79" t="s" s="11">
        <v>308</v>
      </c>
      <c r="E79" s="136">
        <v>90</v>
      </c>
      <c r="F79" t="s" s="11">
        <v>306</v>
      </c>
      <c r="G79" s="25">
        <f>C79*PI()*E79/360</f>
        <v>-10.0659770213671</v>
      </c>
      <c r="H79" s="7"/>
      <c r="I79" s="7"/>
      <c r="J79" s="7"/>
    </row>
    <row r="80" ht="14" customHeight="1">
      <c r="A80" s="7"/>
      <c r="B80" s="7"/>
      <c r="C80" s="25">
        <v>-5.11</v>
      </c>
      <c r="D80" t="s" s="11">
        <v>125</v>
      </c>
      <c r="E80" s="25">
        <v>2.71</v>
      </c>
      <c r="F80" t="s" s="11">
        <v>81</v>
      </c>
      <c r="G80" s="25">
        <f>E80*C80</f>
        <v>-13.8481</v>
      </c>
      <c r="H80" s="7"/>
      <c r="I80" s="7"/>
      <c r="J80" s="7"/>
    </row>
    <row r="81" ht="14" customHeight="1">
      <c r="A81" s="7"/>
      <c r="B81" s="7"/>
      <c r="C81" s="25">
        <v>-1.18</v>
      </c>
      <c r="D81" t="s" s="11">
        <v>125</v>
      </c>
      <c r="E81" s="25">
        <v>2.43</v>
      </c>
      <c r="F81" t="s" s="11">
        <v>81</v>
      </c>
      <c r="G81" s="25">
        <f>E81*C81</f>
        <v>-2.8674</v>
      </c>
      <c r="H81" s="7"/>
      <c r="I81" s="7"/>
      <c r="J81" s="7"/>
    </row>
    <row r="82" ht="14" customHeight="1">
      <c r="A82" s="7"/>
      <c r="B82" s="7"/>
      <c r="C82" s="25">
        <v>-1.02</v>
      </c>
      <c r="D82" t="s" s="11">
        <v>125</v>
      </c>
      <c r="E82" s="25">
        <v>3.58</v>
      </c>
      <c r="F82" t="s" s="11">
        <v>81</v>
      </c>
      <c r="G82" s="25">
        <f>E82*C82</f>
        <v>-3.6516</v>
      </c>
      <c r="H82" s="7"/>
      <c r="I82" s="48">
        <f>SUM(G79:G82)</f>
        <v>-30.4330770213671</v>
      </c>
      <c r="J82" t="s" s="47">
        <v>16</v>
      </c>
    </row>
    <row r="83" ht="14" customHeight="1">
      <c r="A83" s="7"/>
      <c r="B83" s="25"/>
      <c r="C83" s="7"/>
      <c r="D83" s="7"/>
      <c r="E83" s="7"/>
      <c r="F83" t="s" s="11">
        <v>314</v>
      </c>
      <c r="G83" s="7"/>
      <c r="H83" s="7"/>
      <c r="I83" s="97">
        <f>SUM(I57:I82)</f>
        <v>84.45417846719459</v>
      </c>
      <c r="J83" t="s" s="150">
        <v>16</v>
      </c>
    </row>
    <row r="84" ht="14" customHeight="1">
      <c r="A84" s="7"/>
      <c r="B84" s="25"/>
      <c r="C84" s="7"/>
      <c r="D84" s="7"/>
      <c r="E84" s="7"/>
      <c r="F84" s="7"/>
      <c r="G84" s="7"/>
      <c r="H84" s="7"/>
      <c r="I84" s="7"/>
      <c r="J84" s="7"/>
    </row>
    <row r="85" ht="14" customHeight="1">
      <c r="A85" s="7"/>
      <c r="B85" t="s" s="11">
        <v>128</v>
      </c>
      <c r="C85" s="25">
        <v>0.92</v>
      </c>
      <c r="D85" t="s" s="11">
        <v>125</v>
      </c>
      <c r="E85" s="25">
        <v>3.58</v>
      </c>
      <c r="F85" t="s" s="11">
        <v>81</v>
      </c>
      <c r="G85" s="25">
        <f>E85*C85</f>
        <v>3.2936</v>
      </c>
      <c r="H85" s="7"/>
      <c r="I85" s="7"/>
      <c r="J85" s="7"/>
    </row>
    <row r="86" ht="14" customHeight="1">
      <c r="A86" s="7"/>
      <c r="B86" s="7"/>
      <c r="C86" s="25">
        <v>2.33</v>
      </c>
      <c r="D86" t="s" s="11">
        <v>125</v>
      </c>
      <c r="E86" s="25">
        <v>1.08</v>
      </c>
      <c r="F86" t="s" s="11">
        <v>81</v>
      </c>
      <c r="G86" s="25">
        <f>E86*C86</f>
        <v>2.5164</v>
      </c>
      <c r="H86" s="7"/>
      <c r="I86" s="7"/>
      <c r="J86" s="7"/>
    </row>
    <row r="87" ht="14" customHeight="1">
      <c r="A87" s="7"/>
      <c r="B87" s="7"/>
      <c r="C87" s="25">
        <v>1.41</v>
      </c>
      <c r="D87" t="s" s="11">
        <v>125</v>
      </c>
      <c r="E87" s="25">
        <v>3.29</v>
      </c>
      <c r="F87" t="s" s="11">
        <v>174</v>
      </c>
      <c r="G87" s="25">
        <f>E87*C87/2</f>
        <v>2.31945</v>
      </c>
      <c r="H87" s="7"/>
      <c r="I87" s="7"/>
      <c r="J87" s="7"/>
    </row>
    <row r="88" ht="14" customHeight="1">
      <c r="A88" s="7"/>
      <c r="B88" s="64">
        <v>3.58</v>
      </c>
      <c r="C88" t="s" s="11">
        <v>125</v>
      </c>
      <c r="D88" s="25">
        <f>B88</f>
        <v>3.58</v>
      </c>
      <c r="E88" t="s" s="11">
        <v>81</v>
      </c>
      <c r="F88" s="25">
        <f>D88*B88</f>
        <v>12.8164</v>
      </c>
      <c r="G88" s="7"/>
      <c r="H88" s="7"/>
      <c r="I88" s="7"/>
      <c r="J88" s="7"/>
    </row>
    <row r="89" ht="14" customHeight="1">
      <c r="A89" s="7"/>
      <c r="B89" s="7"/>
      <c r="C89" s="25">
        <f>F88</f>
        <v>12.8164</v>
      </c>
      <c r="D89" t="s" s="11">
        <v>308</v>
      </c>
      <c r="E89" s="165">
        <v>21.5</v>
      </c>
      <c r="F89" t="s" s="11">
        <v>306</v>
      </c>
      <c r="G89" s="25">
        <f>C89*PI()*E89/360</f>
        <v>2.40465006621546</v>
      </c>
      <c r="H89" s="7"/>
      <c r="I89" s="25">
        <f>G89+G87+G86+G85</f>
        <v>10.5341000662155</v>
      </c>
      <c r="J89" t="s" s="11">
        <v>16</v>
      </c>
    </row>
    <row r="90" ht="14" customHeight="1">
      <c r="A90" s="7"/>
      <c r="B90" s="7"/>
      <c r="C90" s="7"/>
      <c r="D90" s="7"/>
      <c r="E90" s="7"/>
      <c r="F90" s="7"/>
      <c r="G90" s="7"/>
      <c r="H90" s="7"/>
      <c r="I90" s="7"/>
      <c r="J90" s="7"/>
    </row>
    <row r="91" ht="14" customHeight="1">
      <c r="A91" s="7"/>
      <c r="B91" t="s" s="11">
        <v>315</v>
      </c>
      <c r="C91" s="25">
        <v>1.08</v>
      </c>
      <c r="D91" t="s" s="11">
        <v>125</v>
      </c>
      <c r="E91" s="25">
        <v>2.21</v>
      </c>
      <c r="F91" t="s" s="11">
        <v>81</v>
      </c>
      <c r="G91" s="25">
        <f>E91*C91</f>
        <v>2.3868</v>
      </c>
      <c r="H91" s="7"/>
      <c r="I91" s="7"/>
      <c r="J91" s="7"/>
    </row>
    <row r="92" ht="14" customHeight="1">
      <c r="A92" s="7"/>
      <c r="B92" s="7"/>
      <c r="C92" s="25">
        <v>-1.51</v>
      </c>
      <c r="D92" t="s" s="11">
        <v>125</v>
      </c>
      <c r="E92" s="25">
        <v>3.25</v>
      </c>
      <c r="F92" t="s" s="11">
        <v>174</v>
      </c>
      <c r="G92" s="25">
        <f>E92*C92/2</f>
        <v>-2.45375</v>
      </c>
      <c r="H92" s="7"/>
      <c r="I92" s="7"/>
      <c r="J92" s="7"/>
    </row>
    <row r="93" ht="14" customHeight="1">
      <c r="A93" s="7"/>
      <c r="B93" s="64">
        <v>3.58</v>
      </c>
      <c r="C93" t="s" s="11">
        <v>125</v>
      </c>
      <c r="D93" s="25">
        <f>B93</f>
        <v>3.58</v>
      </c>
      <c r="E93" t="s" s="11">
        <v>81</v>
      </c>
      <c r="F93" s="25">
        <f>D93*B93</f>
        <v>12.8164</v>
      </c>
      <c r="G93" s="7"/>
      <c r="H93" s="7"/>
      <c r="I93" s="7"/>
      <c r="J93" s="7"/>
    </row>
    <row r="94" ht="14" customHeight="1">
      <c r="A94" s="7"/>
      <c r="B94" s="7"/>
      <c r="C94" s="25">
        <f>F93</f>
        <v>12.8164</v>
      </c>
      <c r="D94" t="s" s="11">
        <v>308</v>
      </c>
      <c r="E94" s="165">
        <v>90</v>
      </c>
      <c r="F94" t="s" s="11">
        <v>306</v>
      </c>
      <c r="G94" s="25">
        <f>C94*PI()*E94/360</f>
        <v>10.0659770213671</v>
      </c>
      <c r="H94" s="7"/>
      <c r="I94" s="7"/>
      <c r="J94" s="7"/>
    </row>
    <row r="95" ht="14" customHeight="1">
      <c r="A95" s="7"/>
      <c r="B95" s="7"/>
      <c r="C95" s="25">
        <f>-F93</f>
        <v>-12.8164</v>
      </c>
      <c r="D95" t="s" s="11">
        <v>308</v>
      </c>
      <c r="E95" s="165">
        <v>22.9</v>
      </c>
      <c r="F95" t="s" s="11">
        <v>306</v>
      </c>
      <c r="G95" s="25">
        <f>C95*PI()*E95/360</f>
        <v>-2.56123193099228</v>
      </c>
      <c r="H95" s="7"/>
      <c r="I95" s="25">
        <f>G95+G94+G92+G91</f>
        <v>7.43779509037482</v>
      </c>
      <c r="J95" t="s" s="11">
        <v>16</v>
      </c>
    </row>
    <row r="96" ht="14" customHeight="1">
      <c r="A96" s="7"/>
      <c r="B96" s="7"/>
      <c r="C96" s="7"/>
      <c r="D96" s="7"/>
      <c r="E96" s="165"/>
      <c r="F96" s="7"/>
      <c r="G96" s="7"/>
      <c r="H96" s="7"/>
      <c r="I96" s="7"/>
      <c r="J96" s="7"/>
    </row>
    <row r="97" ht="14" customHeight="1">
      <c r="A97" s="7"/>
      <c r="B97" t="s" s="11">
        <v>316</v>
      </c>
      <c r="C97" s="25">
        <v>2.21</v>
      </c>
      <c r="D97" t="s" s="11">
        <v>125</v>
      </c>
      <c r="E97" s="25">
        <v>2.65</v>
      </c>
      <c r="F97" t="s" s="11">
        <v>81</v>
      </c>
      <c r="G97" s="7"/>
      <c r="H97" s="7"/>
      <c r="I97" s="25">
        <f>E97*C97</f>
        <v>5.8565</v>
      </c>
      <c r="J97" t="s" s="11">
        <v>16</v>
      </c>
    </row>
    <row r="98" ht="14" customHeight="1">
      <c r="A98" s="7"/>
      <c r="B98" s="7"/>
      <c r="C98" s="7"/>
      <c r="D98" s="7"/>
      <c r="E98" s="165"/>
      <c r="F98" s="7"/>
      <c r="G98" s="7"/>
      <c r="H98" s="7"/>
      <c r="I98" s="7"/>
      <c r="J98" s="7"/>
    </row>
    <row r="99" ht="14" customHeight="1">
      <c r="A99" s="7"/>
      <c r="B99" t="s" s="11">
        <v>129</v>
      </c>
      <c r="C99" s="25">
        <v>1.1</v>
      </c>
      <c r="D99" t="s" s="11">
        <v>125</v>
      </c>
      <c r="E99" s="25">
        <v>2.31</v>
      </c>
      <c r="F99" t="s" s="11">
        <v>81</v>
      </c>
      <c r="G99" s="7"/>
      <c r="H99" s="7"/>
      <c r="I99" s="48">
        <f>E99*C99</f>
        <v>2.541</v>
      </c>
      <c r="J99" t="s" s="47">
        <v>16</v>
      </c>
    </row>
    <row r="100" ht="14" customHeight="1">
      <c r="A100" s="7"/>
      <c r="B100" s="7"/>
      <c r="C100" s="7"/>
      <c r="D100" s="7"/>
      <c r="E100" s="165"/>
      <c r="F100" s="7"/>
      <c r="G100" s="7"/>
      <c r="H100" s="7"/>
      <c r="I100" s="30"/>
      <c r="J100" s="30"/>
    </row>
    <row r="101" ht="14" customHeight="1">
      <c r="A101" s="7"/>
      <c r="B101" s="7"/>
      <c r="C101" s="7"/>
      <c r="D101" s="7"/>
      <c r="E101" s="165"/>
      <c r="F101" s="7"/>
      <c r="G101" s="7"/>
      <c r="H101" s="28"/>
      <c r="I101" s="164">
        <f>SUM(I83:I99)</f>
        <v>110.823573623785</v>
      </c>
      <c r="J101" t="s" s="133">
        <v>16</v>
      </c>
    </row>
  </sheetData>
  <pageMargins left="0.48" right="0.44" top="0.984252" bottom="0.984252" header="0.511811" footer="0.511811"/>
  <pageSetup firstPageNumber="1" fitToHeight="1" fitToWidth="1" scale="100" useFirstPageNumber="0" orientation="landscape" pageOrder="downThenOver"/>
  <headerFooter>
    <oddHeader>&amp;L&amp;"Arial Narrow,Regular"&amp;10&amp;K000000Kapretz + Kapretz GbR&amp;C&amp;"Arial Narrow,Regular"&amp;10&amp;K000000Rigaer Str./Voigtstr.6&amp;R&amp;"Arial Narrow,Regular"&amp;10&amp;K000000Seite &amp;P</oddHead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M503"/>
  <sheetViews>
    <sheetView workbookViewId="0" showGridLines="0" defaultGridColor="1"/>
  </sheetViews>
  <sheetFormatPr defaultColWidth="13.75" defaultRowHeight="13" customHeight="1" outlineLevelRow="0" outlineLevelCol="0"/>
  <cols>
    <col min="1" max="7" width="10.25" style="166" customWidth="1"/>
    <col min="8" max="8" width="8.25" style="166" customWidth="1"/>
    <col min="9" max="9" width="10.25" style="166" customWidth="1"/>
    <col min="10" max="10" width="9.25" style="166" customWidth="1"/>
    <col min="11" max="11" width="8.5" style="166" customWidth="1"/>
    <col min="12" max="13" width="10.25" style="166" customWidth="1"/>
    <col min="14" max="16384" width="13.75" style="166" customWidth="1"/>
  </cols>
  <sheetData>
    <row r="1" ht="14" customHeight="1">
      <c r="A1" s="7"/>
      <c r="B1" s="7"/>
      <c r="C1" t="s" s="167">
        <v>318</v>
      </c>
      <c r="D1" s="7"/>
      <c r="E1" s="7"/>
      <c r="F1" s="7"/>
      <c r="G1" s="7"/>
      <c r="H1" s="7"/>
      <c r="I1" s="7"/>
      <c r="J1" s="7"/>
      <c r="K1" s="7"/>
      <c r="L1" s="7"/>
      <c r="M1" s="7"/>
    </row>
    <row r="2" ht="14" customHeight="1">
      <c r="A2" s="7"/>
      <c r="B2" s="7"/>
      <c r="C2" s="39"/>
      <c r="D2" s="7"/>
      <c r="E2" s="7"/>
      <c r="F2" s="7"/>
      <c r="G2" s="7"/>
      <c r="H2" s="7"/>
      <c r="I2" s="7"/>
      <c r="J2" s="7"/>
      <c r="K2" s="7"/>
      <c r="L2" s="7"/>
      <c r="M2" s="7"/>
    </row>
    <row r="3" ht="14" customHeight="1">
      <c r="A3" s="7"/>
      <c r="B3" s="7"/>
      <c r="C3" s="7"/>
      <c r="D3" s="7"/>
      <c r="E3" s="7"/>
      <c r="F3" s="7"/>
      <c r="G3" s="7"/>
      <c r="H3" s="7"/>
      <c r="I3" s="168"/>
      <c r="J3" s="112"/>
      <c r="K3" s="7"/>
      <c r="L3" s="7"/>
      <c r="M3" s="7"/>
    </row>
    <row r="4" ht="14" customHeight="1">
      <c r="A4" s="7"/>
      <c r="B4" s="7"/>
      <c r="C4" s="7"/>
      <c r="D4" s="7"/>
      <c r="E4" s="7"/>
      <c r="F4" s="7"/>
      <c r="G4" s="7"/>
      <c r="H4" s="7"/>
      <c r="I4" s="7"/>
      <c r="J4" s="112"/>
      <c r="K4" s="7"/>
      <c r="L4" s="7"/>
      <c r="M4" s="7"/>
    </row>
    <row r="5" ht="14" customHeight="1">
      <c r="A5" t="s" s="11">
        <v>319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ht="14" customHeight="1">
      <c r="A6" s="7"/>
      <c r="B6" s="7"/>
      <c r="C6" s="7"/>
      <c r="D6" s="7"/>
      <c r="E6" t="s" s="24">
        <v>65</v>
      </c>
      <c r="F6" t="s" s="24">
        <v>66</v>
      </c>
      <c r="G6" t="s" s="24">
        <v>320</v>
      </c>
      <c r="H6" s="7"/>
      <c r="I6" s="7"/>
      <c r="J6" s="7"/>
      <c r="K6" s="7"/>
      <c r="L6" s="7"/>
      <c r="M6" s="7"/>
    </row>
    <row r="7" ht="14" customHeight="1">
      <c r="A7" t="s" s="11">
        <v>321</v>
      </c>
      <c r="B7" s="7"/>
      <c r="C7" t="s" s="11">
        <v>322</v>
      </c>
      <c r="D7" s="7"/>
      <c r="E7" s="168">
        <f>J93</f>
        <v>244.443156401190</v>
      </c>
      <c r="F7" s="168">
        <f>J94</f>
        <v>238.445731842107</v>
      </c>
      <c r="G7" s="168">
        <f>J95</f>
        <v>231.117831756704</v>
      </c>
      <c r="H7" s="7"/>
      <c r="I7" s="7"/>
      <c r="J7" s="7"/>
      <c r="K7" s="7"/>
      <c r="L7" s="7"/>
      <c r="M7" s="7"/>
    </row>
    <row r="8" ht="14" customHeight="1">
      <c r="A8" s="7"/>
      <c r="B8" s="7"/>
      <c r="C8" t="s" s="11">
        <v>323</v>
      </c>
      <c r="D8" s="7"/>
      <c r="E8" s="168">
        <f>J112</f>
        <v>31.5330431566421</v>
      </c>
      <c r="F8" s="168">
        <f>J113</f>
        <v>30.7593784313352</v>
      </c>
      <c r="G8" s="168">
        <f>J114</f>
        <v>29.8140830381545</v>
      </c>
      <c r="H8" s="7"/>
      <c r="I8" s="7"/>
      <c r="J8" s="7"/>
      <c r="K8" s="7"/>
      <c r="L8" s="7"/>
      <c r="M8" s="7"/>
    </row>
    <row r="9" ht="14" customHeight="1">
      <c r="A9" s="7"/>
      <c r="B9" s="7"/>
      <c r="C9" s="7"/>
      <c r="D9" s="7"/>
      <c r="E9" s="168"/>
      <c r="F9" s="168"/>
      <c r="G9" s="168"/>
      <c r="H9" s="7"/>
      <c r="I9" s="7"/>
      <c r="J9" s="7"/>
      <c r="K9" s="7"/>
      <c r="L9" s="7"/>
      <c r="M9" s="7"/>
    </row>
    <row r="10" ht="14" customHeight="1">
      <c r="A10" t="s" s="11">
        <v>324</v>
      </c>
      <c r="B10" s="7"/>
      <c r="C10" t="s" s="11">
        <v>325</v>
      </c>
      <c r="D10" s="7"/>
      <c r="E10" s="168">
        <f>J196</f>
        <v>99.07263202729671</v>
      </c>
      <c r="F10" s="168">
        <f>J197</f>
        <v>96.64188025170481</v>
      </c>
      <c r="G10" s="168">
        <f>J198</f>
        <v>93.6718877209976</v>
      </c>
      <c r="H10" s="7"/>
      <c r="I10" s="7"/>
      <c r="J10" s="7"/>
      <c r="K10" s="7"/>
      <c r="L10" s="7"/>
      <c r="M10" s="7"/>
    </row>
    <row r="11" ht="14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ht="14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ht="14" customHeight="1">
      <c r="A13" t="s" s="11">
        <f>A227</f>
        <v>326</v>
      </c>
      <c r="B13" s="7"/>
      <c r="C13" t="s" s="11">
        <v>124</v>
      </c>
      <c r="D13" s="7"/>
      <c r="E13" s="168">
        <v>1895.85</v>
      </c>
      <c r="F13" s="7"/>
      <c r="G13" s="7"/>
      <c r="H13" s="7"/>
      <c r="I13" s="7"/>
      <c r="J13" s="7"/>
      <c r="K13" s="7"/>
      <c r="L13" s="7"/>
      <c r="M13" s="7"/>
    </row>
    <row r="14" ht="14" customHeight="1">
      <c r="A14" t="s" s="11">
        <v>327</v>
      </c>
      <c r="B14" s="7"/>
      <c r="C14" t="s" s="11">
        <v>124</v>
      </c>
      <c r="D14" s="7"/>
      <c r="E14" s="25">
        <f>J321</f>
        <v>1798.584192</v>
      </c>
      <c r="F14" s="7"/>
      <c r="G14" s="7"/>
      <c r="H14" s="7"/>
      <c r="I14" s="7"/>
      <c r="J14" s="7"/>
      <c r="K14" s="7"/>
      <c r="L14" s="7"/>
      <c r="M14" s="7"/>
    </row>
    <row r="15" ht="14" customHeight="1">
      <c r="A15" t="s" s="11">
        <f>A356</f>
        <v>328</v>
      </c>
      <c r="B15" s="7"/>
      <c r="C15" t="s" s="11">
        <v>124</v>
      </c>
      <c r="D15" s="7"/>
      <c r="E15" s="7"/>
      <c r="F15" s="25">
        <f>J383</f>
        <v>1791.518976</v>
      </c>
      <c r="G15" s="7"/>
      <c r="H15" s="7"/>
      <c r="I15" s="7"/>
      <c r="J15" s="7"/>
      <c r="K15" s="7"/>
      <c r="L15" s="7"/>
      <c r="M15" s="7"/>
    </row>
    <row r="16" ht="14" customHeight="1">
      <c r="A16" t="s" s="11">
        <f>A411</f>
        <v>329</v>
      </c>
      <c r="B16" s="7"/>
      <c r="C16" t="s" s="11">
        <v>124</v>
      </c>
      <c r="D16" s="7"/>
      <c r="E16" s="7"/>
      <c r="F16" s="64">
        <v>1798.58</v>
      </c>
      <c r="G16" s="7"/>
      <c r="H16" s="7"/>
      <c r="I16" s="7"/>
      <c r="J16" s="7"/>
      <c r="K16" s="7"/>
      <c r="L16" s="7"/>
      <c r="M16" s="7"/>
    </row>
    <row r="17" ht="14" customHeight="1">
      <c r="A17" t="s" s="11">
        <f>A433</f>
        <v>330</v>
      </c>
      <c r="B17" s="7"/>
      <c r="C17" t="s" s="11">
        <v>124</v>
      </c>
      <c r="D17" s="7"/>
      <c r="E17" s="7"/>
      <c r="F17" s="7"/>
      <c r="G17" s="64">
        <v>1791.53</v>
      </c>
      <c r="H17" s="7"/>
      <c r="I17" s="7"/>
      <c r="J17" s="7"/>
      <c r="K17" s="7"/>
      <c r="L17" s="7"/>
      <c r="M17" s="7"/>
    </row>
    <row r="18" ht="14" customHeight="1">
      <c r="A18" t="s" s="11">
        <v>331</v>
      </c>
      <c r="B18" s="7"/>
      <c r="C18" t="s" s="11">
        <v>124</v>
      </c>
      <c r="D18" s="7"/>
      <c r="E18" s="7"/>
      <c r="F18" s="7"/>
      <c r="G18" s="64">
        <v>1735.05</v>
      </c>
      <c r="H18" s="7"/>
      <c r="I18" s="7"/>
      <c r="J18" s="7"/>
      <c r="K18" s="7"/>
      <c r="L18" s="7"/>
      <c r="M18" s="7"/>
    </row>
    <row r="19" ht="14" customHeight="1">
      <c r="A19" s="7"/>
      <c r="B19" s="7"/>
      <c r="C19" s="7"/>
      <c r="D19" s="7"/>
      <c r="E19" s="27"/>
      <c r="F19" s="27"/>
      <c r="G19" s="27"/>
      <c r="H19" s="7"/>
      <c r="I19" s="27"/>
      <c r="J19" s="27"/>
      <c r="K19" s="7"/>
      <c r="L19" s="7"/>
      <c r="M19" s="7"/>
    </row>
    <row r="20" ht="14" customHeight="1">
      <c r="A20" s="7"/>
      <c r="B20" s="7"/>
      <c r="C20" s="7"/>
      <c r="D20" t="s" s="11">
        <v>31</v>
      </c>
      <c r="E20" s="169">
        <f>SUM(E7:E19)</f>
        <v>4069.483023585130</v>
      </c>
      <c r="F20" s="169">
        <f>SUM(F7:F19)</f>
        <v>3955.945966525150</v>
      </c>
      <c r="G20" s="169">
        <f>SUM(G7:G18)</f>
        <v>3881.183802515860</v>
      </c>
      <c r="H20" t="s" s="83">
        <v>81</v>
      </c>
      <c r="I20" s="164">
        <v>11906.61</v>
      </c>
      <c r="J20" t="s" s="133">
        <v>332</v>
      </c>
      <c r="K20" s="34"/>
      <c r="L20" s="7"/>
      <c r="M20" s="7"/>
    </row>
    <row r="21" ht="14" customHeight="1">
      <c r="A21" s="7"/>
      <c r="B21" s="7"/>
      <c r="C21" s="7"/>
      <c r="D21" s="7"/>
      <c r="E21" s="7"/>
      <c r="F21" s="7"/>
      <c r="G21" s="7"/>
      <c r="H21" s="7"/>
      <c r="I21" s="35"/>
      <c r="J21" s="97"/>
      <c r="K21" s="7"/>
      <c r="L21" s="7"/>
      <c r="M21" s="7"/>
    </row>
    <row r="22" ht="14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ht="14" customHeight="1">
      <c r="A23" t="s" s="11">
        <v>333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ht="14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ht="14" customHeight="1">
      <c r="A25" t="s" s="11">
        <v>321</v>
      </c>
      <c r="B25" s="7"/>
      <c r="C25" t="s" s="11">
        <v>323</v>
      </c>
      <c r="D25" s="7"/>
      <c r="E25" s="168">
        <f>J107</f>
        <v>13.8920953738683</v>
      </c>
      <c r="F25" t="s" s="11">
        <v>68</v>
      </c>
      <c r="G25" s="7"/>
      <c r="H25" s="7"/>
      <c r="I25" s="7"/>
      <c r="J25" s="7"/>
      <c r="K25" s="7"/>
      <c r="L25" s="7"/>
      <c r="M25" s="7"/>
    </row>
    <row r="26" ht="14" customHeight="1">
      <c r="A26" s="7"/>
      <c r="B26" s="7"/>
      <c r="C26" t="s" s="11">
        <v>79</v>
      </c>
      <c r="D26" s="7"/>
      <c r="E26" s="168">
        <f>J123</f>
        <v>19.0957288864433</v>
      </c>
      <c r="F26" t="s" s="11">
        <v>68</v>
      </c>
      <c r="G26" s="7"/>
      <c r="H26" s="7"/>
      <c r="I26" s="7"/>
      <c r="J26" s="7"/>
      <c r="K26" s="7"/>
      <c r="L26" s="7"/>
      <c r="M26" s="7"/>
    </row>
    <row r="27" ht="14" customHeight="1">
      <c r="A27" s="7"/>
      <c r="B27" s="7"/>
      <c r="C27" t="s" s="11">
        <v>75</v>
      </c>
      <c r="D27" s="7"/>
      <c r="E27" s="168">
        <f>J135</f>
        <v>43.437504</v>
      </c>
      <c r="F27" t="s" s="11">
        <v>68</v>
      </c>
      <c r="G27" s="7"/>
      <c r="H27" s="7"/>
      <c r="I27" s="25">
        <f>SUM(E25:E27)</f>
        <v>76.4253282603116</v>
      </c>
      <c r="J27" s="7"/>
      <c r="K27" s="7"/>
      <c r="L27" s="7"/>
      <c r="M27" s="7"/>
    </row>
    <row r="28" ht="14" customHeight="1">
      <c r="A28" s="25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ht="14" customHeight="1">
      <c r="A29" t="s" s="11">
        <v>324</v>
      </c>
      <c r="B29" s="7"/>
      <c r="C29" t="s" s="11">
        <v>72</v>
      </c>
      <c r="D29" s="7"/>
      <c r="E29" s="25">
        <f>J167</f>
        <v>503.4276</v>
      </c>
      <c r="F29" t="s" s="11">
        <v>68</v>
      </c>
      <c r="G29" s="7"/>
      <c r="H29" s="7"/>
      <c r="I29" s="7"/>
      <c r="J29" s="7"/>
      <c r="K29" s="7"/>
      <c r="L29" s="7"/>
      <c r="M29" s="7"/>
    </row>
    <row r="30" ht="14" customHeight="1">
      <c r="A30" s="7"/>
      <c r="B30" s="7"/>
      <c r="C30" t="s" s="11">
        <v>71</v>
      </c>
      <c r="D30" s="7"/>
      <c r="E30" s="25">
        <f>J179</f>
        <v>878.25744</v>
      </c>
      <c r="F30" t="s" s="11">
        <v>68</v>
      </c>
      <c r="G30" s="7"/>
      <c r="H30" s="7"/>
      <c r="I30" s="25">
        <f>SUM(E29:E30)</f>
        <v>1381.68504</v>
      </c>
      <c r="J30" s="7"/>
      <c r="K30" s="7"/>
      <c r="L30" s="7"/>
      <c r="M30" s="7"/>
    </row>
    <row r="31" ht="14" customHeight="1">
      <c r="A31" s="7"/>
      <c r="B31" s="7"/>
      <c r="C31" s="7"/>
      <c r="D31" s="7"/>
      <c r="E31" s="7"/>
      <c r="F31" s="7"/>
      <c r="G31" s="7"/>
      <c r="H31" s="7"/>
      <c r="I31" s="27"/>
      <c r="J31" s="27"/>
      <c r="K31" s="7"/>
      <c r="L31" s="7"/>
      <c r="M31" s="7"/>
    </row>
    <row r="32" ht="14" customHeight="1">
      <c r="A32" s="7"/>
      <c r="B32" s="7"/>
      <c r="C32" s="7"/>
      <c r="D32" s="7"/>
      <c r="E32" s="7"/>
      <c r="F32" s="7"/>
      <c r="G32" s="7"/>
      <c r="H32" s="28"/>
      <c r="I32" s="164">
        <f>SUM(I27:I30)</f>
        <v>1458.110368260310</v>
      </c>
      <c r="J32" t="s" s="133">
        <v>332</v>
      </c>
      <c r="K32" s="34"/>
      <c r="L32" s="7"/>
      <c r="M32" s="7"/>
    </row>
    <row r="33" ht="14" customHeight="1">
      <c r="A33" s="7"/>
      <c r="B33" s="7"/>
      <c r="C33" s="7"/>
      <c r="D33" s="7"/>
      <c r="E33" s="7"/>
      <c r="F33" s="7"/>
      <c r="G33" s="7"/>
      <c r="H33" s="7"/>
      <c r="I33" s="35"/>
      <c r="J33" s="35"/>
      <c r="K33" s="7"/>
      <c r="L33" s="7"/>
      <c r="M33" s="7"/>
    </row>
    <row r="34" ht="14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ht="14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ht="14" customHeight="1">
      <c r="A36" t="s" s="11">
        <v>334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ht="14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ht="14" customHeight="1">
      <c r="A38" t="s" s="11">
        <v>321</v>
      </c>
      <c r="B38" s="7"/>
      <c r="C38" t="s" s="11">
        <v>76</v>
      </c>
      <c r="D38" s="7"/>
      <c r="E38" s="25">
        <f>J149</f>
        <v>1141.478272</v>
      </c>
      <c r="F38" t="s" s="11">
        <v>68</v>
      </c>
      <c r="G38" s="7"/>
      <c r="H38" s="7"/>
      <c r="I38" s="27"/>
      <c r="J38" s="27"/>
      <c r="K38" s="7"/>
      <c r="L38" s="7"/>
      <c r="M38" s="7"/>
    </row>
    <row r="39" ht="14" customHeight="1">
      <c r="A39" s="25"/>
      <c r="B39" s="7"/>
      <c r="C39" t="s" s="11">
        <v>78</v>
      </c>
      <c r="D39" s="7"/>
      <c r="E39" s="25">
        <f>J154</f>
        <v>98.658</v>
      </c>
      <c r="F39" t="s" s="11">
        <v>68</v>
      </c>
      <c r="G39" s="7"/>
      <c r="H39" s="28"/>
      <c r="I39" s="164">
        <f>SUM(E38:E39)</f>
        <v>1240.136272</v>
      </c>
      <c r="J39" t="s" s="133">
        <v>332</v>
      </c>
      <c r="K39" s="34"/>
      <c r="L39" s="7"/>
      <c r="M39" s="7"/>
    </row>
    <row r="40" ht="14" customHeight="1">
      <c r="A40" s="7"/>
      <c r="B40" s="7"/>
      <c r="C40" s="7"/>
      <c r="D40" s="7"/>
      <c r="E40" s="7"/>
      <c r="F40" s="7"/>
      <c r="G40" s="7"/>
      <c r="H40" s="7"/>
      <c r="I40" s="35"/>
      <c r="J40" s="35"/>
      <c r="K40" s="7"/>
      <c r="L40" s="7"/>
      <c r="M40" s="7"/>
    </row>
    <row r="41" ht="14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ht="14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ht="14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ht="14" customHeight="1">
      <c r="A44" s="7"/>
      <c r="B44" s="7"/>
      <c r="C44" s="7"/>
      <c r="D44" s="7"/>
      <c r="E44" s="7"/>
      <c r="F44" s="7"/>
      <c r="G44" s="7"/>
      <c r="H44" s="7"/>
      <c r="I44" s="27"/>
      <c r="J44" s="27"/>
      <c r="K44" s="7"/>
      <c r="L44" s="7"/>
      <c r="M44" s="7"/>
    </row>
    <row r="45" ht="14" customHeight="1">
      <c r="A45" s="7"/>
      <c r="B45" s="7"/>
      <c r="C45" s="7"/>
      <c r="D45" s="7"/>
      <c r="E45" t="s" s="19">
        <v>82</v>
      </c>
      <c r="F45" t="s" s="19">
        <v>83</v>
      </c>
      <c r="G45" s="7"/>
      <c r="H45" s="78"/>
      <c r="I45" s="164">
        <f>SUM(I20+I32+I39)</f>
        <v>14604.8566402603</v>
      </c>
      <c r="J45" t="s" s="133">
        <v>332</v>
      </c>
      <c r="K45" s="170"/>
      <c r="L45" s="7"/>
      <c r="M45" s="7"/>
    </row>
    <row r="46" ht="14" customHeight="1">
      <c r="A46" s="7"/>
      <c r="B46" s="7"/>
      <c r="C46" s="7"/>
      <c r="D46" s="7"/>
      <c r="E46" s="7"/>
      <c r="F46" s="7"/>
      <c r="G46" s="21"/>
      <c r="H46" s="7"/>
      <c r="I46" s="35"/>
      <c r="J46" s="54"/>
      <c r="K46" s="12"/>
      <c r="L46" s="7"/>
      <c r="M46" s="7"/>
    </row>
    <row r="47" ht="14" customHeight="1">
      <c r="A47" s="7"/>
      <c r="B47" s="7"/>
      <c r="C47" t="s" s="167">
        <v>335</v>
      </c>
      <c r="D47" s="7"/>
      <c r="E47" s="7"/>
      <c r="F47" s="7"/>
      <c r="G47" s="21"/>
      <c r="H47" s="7"/>
      <c r="I47" s="7"/>
      <c r="J47" s="21"/>
      <c r="K47" s="12"/>
      <c r="L47" s="7"/>
      <c r="M47" s="7"/>
    </row>
    <row r="48" ht="14" customHeight="1">
      <c r="A48" s="7"/>
      <c r="B48" s="7"/>
      <c r="C48" s="7"/>
      <c r="D48" s="7"/>
      <c r="E48" s="7"/>
      <c r="F48" s="7"/>
      <c r="G48" s="21"/>
      <c r="H48" s="7"/>
      <c r="I48" s="7"/>
      <c r="J48" s="25"/>
      <c r="K48" s="12"/>
      <c r="L48" s="7"/>
      <c r="M48" s="7"/>
    </row>
    <row r="49" ht="14" customHeight="1">
      <c r="A49" s="7"/>
      <c r="B49" s="7"/>
      <c r="C49" s="7"/>
      <c r="D49" s="7"/>
      <c r="E49" s="7"/>
      <c r="F49" s="7"/>
      <c r="G49" s="21"/>
      <c r="H49" s="7"/>
      <c r="I49" s="7"/>
      <c r="J49" s="112"/>
      <c r="K49" s="12"/>
      <c r="L49" s="7"/>
      <c r="M49" s="7"/>
    </row>
    <row r="50" ht="14" customHeight="1">
      <c r="A50" s="7"/>
      <c r="B50" s="7"/>
      <c r="C50" s="7"/>
      <c r="D50" s="7"/>
      <c r="E50" s="7"/>
      <c r="F50" s="7"/>
      <c r="G50" s="21"/>
      <c r="H50" s="7"/>
      <c r="I50" s="7"/>
      <c r="J50" s="112"/>
      <c r="K50" s="12"/>
      <c r="L50" s="7"/>
      <c r="M50" s="7"/>
    </row>
    <row r="51" ht="14" customHeight="1">
      <c r="A51" t="s" s="11">
        <v>321</v>
      </c>
      <c r="B51" s="7"/>
      <c r="C51" s="7"/>
      <c r="D51" t="s" s="11">
        <v>322</v>
      </c>
      <c r="E51" s="7"/>
      <c r="F51" s="7"/>
      <c r="G51" s="25">
        <v>714.01</v>
      </c>
      <c r="H51" t="s" s="11">
        <v>68</v>
      </c>
      <c r="I51" s="7"/>
      <c r="J51" s="7"/>
      <c r="K51" s="7"/>
      <c r="L51" s="7"/>
      <c r="M51" s="7"/>
    </row>
    <row r="52" ht="14" customHeight="1">
      <c r="A52" s="25"/>
      <c r="B52" s="7"/>
      <c r="C52" s="7"/>
      <c r="D52" t="s" s="11">
        <v>336</v>
      </c>
      <c r="E52" s="7"/>
      <c r="F52" s="7"/>
      <c r="G52" s="25">
        <v>106</v>
      </c>
      <c r="H52" t="s" s="11">
        <v>68</v>
      </c>
      <c r="I52" s="7"/>
      <c r="J52" s="7"/>
      <c r="K52" s="7"/>
      <c r="L52" s="7"/>
      <c r="M52" s="7"/>
    </row>
    <row r="53" ht="14" customHeight="1">
      <c r="A53" s="25"/>
      <c r="B53" s="7"/>
      <c r="C53" s="7"/>
      <c r="D53" t="s" s="11">
        <v>79</v>
      </c>
      <c r="E53" s="7"/>
      <c r="F53" s="7"/>
      <c r="G53" s="25">
        <v>145.7</v>
      </c>
      <c r="H53" t="s" s="11">
        <v>68</v>
      </c>
      <c r="I53" s="7"/>
      <c r="J53" s="7"/>
      <c r="K53" s="7"/>
      <c r="L53" s="7"/>
      <c r="M53" s="7"/>
    </row>
    <row r="54" ht="14" customHeight="1">
      <c r="A54" s="25"/>
      <c r="B54" s="7"/>
      <c r="C54" s="7"/>
      <c r="D54" t="s" s="11">
        <v>75</v>
      </c>
      <c r="E54" s="7"/>
      <c r="F54" s="7"/>
      <c r="G54" s="25">
        <v>43.44</v>
      </c>
      <c r="H54" t="s" s="11">
        <v>68</v>
      </c>
      <c r="I54" s="7"/>
      <c r="J54" s="7"/>
      <c r="K54" s="7"/>
      <c r="L54" s="7"/>
      <c r="M54" s="7"/>
    </row>
    <row r="55" ht="14" customHeight="1">
      <c r="A55" s="25"/>
      <c r="B55" s="7"/>
      <c r="C55" s="7"/>
      <c r="D55" t="s" s="11">
        <v>76</v>
      </c>
      <c r="E55" s="7"/>
      <c r="F55" s="7"/>
      <c r="G55" s="25">
        <v>1141.48</v>
      </c>
      <c r="H55" t="s" s="11">
        <v>68</v>
      </c>
      <c r="I55" s="7"/>
      <c r="J55" s="7"/>
      <c r="K55" s="7"/>
      <c r="L55" s="7"/>
      <c r="M55" s="7"/>
    </row>
    <row r="56" ht="14" customHeight="1">
      <c r="A56" s="25"/>
      <c r="B56" s="7"/>
      <c r="C56" s="7"/>
      <c r="D56" t="s" s="11">
        <v>78</v>
      </c>
      <c r="E56" s="7"/>
      <c r="F56" s="7"/>
      <c r="G56" s="48">
        <f>J154</f>
        <v>98.658</v>
      </c>
      <c r="H56" t="s" s="47">
        <v>68</v>
      </c>
      <c r="I56" s="25"/>
      <c r="J56" s="27"/>
      <c r="K56" s="27"/>
      <c r="L56" s="7"/>
      <c r="M56" s="7"/>
    </row>
    <row r="57" ht="14" customHeight="1">
      <c r="A57" s="25"/>
      <c r="B57" s="7"/>
      <c r="C57" s="7"/>
      <c r="D57" s="7"/>
      <c r="E57" s="7"/>
      <c r="F57" s="7"/>
      <c r="G57" s="97"/>
      <c r="H57" s="35"/>
      <c r="I57" s="28"/>
      <c r="J57" s="164">
        <f>SUM(G51:G56)</f>
        <v>2249.288</v>
      </c>
      <c r="K57" t="s" s="133">
        <v>68</v>
      </c>
      <c r="L57" s="34"/>
      <c r="M57" s="7"/>
    </row>
    <row r="58" ht="14" customHeight="1">
      <c r="A58" s="25"/>
      <c r="B58" s="7"/>
      <c r="C58" s="7"/>
      <c r="D58" s="7"/>
      <c r="E58" s="7"/>
      <c r="F58" s="7"/>
      <c r="G58" s="21"/>
      <c r="H58" s="7"/>
      <c r="I58" s="7"/>
      <c r="J58" s="97"/>
      <c r="K58" s="36"/>
      <c r="L58" s="7"/>
      <c r="M58" s="7"/>
    </row>
    <row r="59" ht="14" customHeight="1">
      <c r="A59" t="s" s="11">
        <v>324</v>
      </c>
      <c r="B59" s="7"/>
      <c r="C59" s="7"/>
      <c r="D59" t="s" s="11">
        <v>70</v>
      </c>
      <c r="E59" s="7"/>
      <c r="F59" s="7"/>
      <c r="G59" s="25">
        <f>J193</f>
        <v>289.3864</v>
      </c>
      <c r="H59" t="s" s="11">
        <v>68</v>
      </c>
      <c r="I59" s="7"/>
      <c r="J59" s="7"/>
      <c r="K59" s="7"/>
      <c r="L59" s="7"/>
      <c r="M59" s="7"/>
    </row>
    <row r="60" ht="14" customHeight="1">
      <c r="A60" s="7"/>
      <c r="B60" s="7"/>
      <c r="C60" s="7"/>
      <c r="D60" t="s" s="11">
        <v>337</v>
      </c>
      <c r="E60" s="7"/>
      <c r="F60" s="7"/>
      <c r="G60" s="25">
        <f>G211</f>
        <v>138.2693</v>
      </c>
      <c r="H60" t="s" s="11">
        <v>68</v>
      </c>
      <c r="I60" s="7"/>
      <c r="J60" s="7"/>
      <c r="K60" s="7"/>
      <c r="L60" s="7"/>
      <c r="M60" s="7"/>
    </row>
    <row r="61" ht="14" customHeight="1">
      <c r="A61" s="7"/>
      <c r="B61" s="7"/>
      <c r="C61" s="7"/>
      <c r="D61" t="s" s="11">
        <v>72</v>
      </c>
      <c r="E61" s="7"/>
      <c r="F61" s="7"/>
      <c r="G61" s="25">
        <f>J167</f>
        <v>503.4276</v>
      </c>
      <c r="H61" t="s" s="11">
        <v>68</v>
      </c>
      <c r="I61" s="7"/>
      <c r="J61" s="7"/>
      <c r="K61" s="7"/>
      <c r="L61" s="7"/>
      <c r="M61" s="7"/>
    </row>
    <row r="62" ht="14" customHeight="1">
      <c r="A62" s="7"/>
      <c r="B62" s="7"/>
      <c r="C62" s="7"/>
      <c r="D62" t="s" s="11">
        <v>71</v>
      </c>
      <c r="E62" s="7"/>
      <c r="F62" s="7"/>
      <c r="G62" s="25">
        <f>J179</f>
        <v>878.25744</v>
      </c>
      <c r="H62" t="s" s="11">
        <v>68</v>
      </c>
      <c r="I62" s="7"/>
      <c r="J62" s="7"/>
      <c r="K62" s="7"/>
      <c r="L62" s="7"/>
      <c r="M62" s="7"/>
    </row>
    <row r="63" ht="14" customHeight="1">
      <c r="A63" s="7"/>
      <c r="B63" s="7"/>
      <c r="C63" s="7"/>
      <c r="D63" t="s" s="11">
        <v>338</v>
      </c>
      <c r="E63" s="7"/>
      <c r="F63" s="7"/>
      <c r="G63" s="171">
        <v>374.1</v>
      </c>
      <c r="H63" t="s" s="47">
        <v>68</v>
      </c>
      <c r="I63" s="7"/>
      <c r="J63" s="27"/>
      <c r="K63" s="27"/>
      <c r="L63" s="7"/>
      <c r="M63" s="7"/>
    </row>
    <row r="64" ht="14" customHeight="1">
      <c r="A64" s="7"/>
      <c r="B64" s="7"/>
      <c r="C64" s="7"/>
      <c r="D64" s="7"/>
      <c r="E64" s="7"/>
      <c r="F64" s="7"/>
      <c r="G64" s="97"/>
      <c r="H64" s="35"/>
      <c r="I64" s="28"/>
      <c r="J64" s="164">
        <f>SUM(G59:G62)</f>
        <v>1809.34074</v>
      </c>
      <c r="K64" t="s" s="133">
        <v>68</v>
      </c>
      <c r="L64" s="34"/>
      <c r="M64" s="7"/>
    </row>
    <row r="65" ht="14" customHeight="1">
      <c r="A65" s="7"/>
      <c r="B65" s="7"/>
      <c r="C65" s="7"/>
      <c r="D65" s="7"/>
      <c r="E65" s="7"/>
      <c r="F65" s="7"/>
      <c r="G65" s="25"/>
      <c r="H65" s="7"/>
      <c r="I65" s="7"/>
      <c r="J65" s="97"/>
      <c r="K65" s="97"/>
      <c r="L65" s="7"/>
      <c r="M65" s="7"/>
    </row>
    <row r="66" ht="14" customHeight="1">
      <c r="A66" s="7"/>
      <c r="B66" s="7"/>
      <c r="C66" s="7"/>
      <c r="D66" s="7"/>
      <c r="E66" s="7"/>
      <c r="F66" t="s" s="23">
        <v>95</v>
      </c>
      <c r="G66" t="s" s="23">
        <v>94</v>
      </c>
      <c r="H66" s="21"/>
      <c r="I66" t="s" s="23">
        <v>93</v>
      </c>
      <c r="J66" s="25"/>
      <c r="K66" s="12"/>
      <c r="L66" s="7"/>
      <c r="M66" s="7"/>
    </row>
    <row r="67" ht="14" customHeight="1">
      <c r="A67" t="s" s="11">
        <v>326</v>
      </c>
      <c r="B67" s="7"/>
      <c r="C67" s="7"/>
      <c r="D67" t="s" s="11">
        <v>124</v>
      </c>
      <c r="E67" t="s" s="11">
        <v>68</v>
      </c>
      <c r="F67" s="25">
        <v>12.32</v>
      </c>
      <c r="G67" s="25">
        <v>138.17</v>
      </c>
      <c r="H67" s="21"/>
      <c r="I67" s="25">
        <v>1895.85</v>
      </c>
      <c r="J67" s="25"/>
      <c r="K67" s="12"/>
      <c r="L67" s="7"/>
      <c r="M67" s="7"/>
    </row>
    <row r="68" ht="14" customHeight="1">
      <c r="A68" t="s" s="11">
        <v>327</v>
      </c>
      <c r="B68" s="7"/>
      <c r="C68" s="7"/>
      <c r="D68" t="s" s="11">
        <v>124</v>
      </c>
      <c r="E68" t="s" s="11">
        <v>332</v>
      </c>
      <c r="F68" s="25">
        <v>64.27</v>
      </c>
      <c r="G68" s="64">
        <v>100.43</v>
      </c>
      <c r="H68" s="7"/>
      <c r="I68" s="64">
        <v>1798.58</v>
      </c>
      <c r="J68" s="25"/>
      <c r="K68" s="25"/>
      <c r="L68" s="7"/>
      <c r="M68" s="7"/>
    </row>
    <row r="69" ht="14" customHeight="1">
      <c r="A69" t="s" s="11">
        <f>A15</f>
        <v>328</v>
      </c>
      <c r="B69" s="7"/>
      <c r="C69" s="7"/>
      <c r="D69" t="s" s="11">
        <v>124</v>
      </c>
      <c r="E69" t="s" s="11">
        <v>332</v>
      </c>
      <c r="F69" s="7"/>
      <c r="G69" s="64">
        <v>108.76</v>
      </c>
      <c r="H69" s="7"/>
      <c r="I69" s="64">
        <v>1791.52</v>
      </c>
      <c r="J69" s="25"/>
      <c r="K69" s="25"/>
      <c r="L69" s="7"/>
      <c r="M69" s="7"/>
    </row>
    <row r="70" ht="14" customHeight="1">
      <c r="A70" t="s" s="11">
        <f>A16</f>
        <v>329</v>
      </c>
      <c r="B70" s="7"/>
      <c r="C70" s="7"/>
      <c r="D70" t="s" s="11">
        <v>124</v>
      </c>
      <c r="E70" t="s" s="11">
        <v>332</v>
      </c>
      <c r="F70" s="25">
        <v>44.41</v>
      </c>
      <c r="G70" s="64">
        <v>100.43</v>
      </c>
      <c r="H70" s="7"/>
      <c r="I70" s="64">
        <v>1798.58</v>
      </c>
      <c r="J70" s="25"/>
      <c r="K70" s="25"/>
      <c r="L70" s="7"/>
      <c r="M70" s="7"/>
    </row>
    <row r="71" ht="14" customHeight="1">
      <c r="A71" t="s" s="11">
        <f>A17</f>
        <v>330</v>
      </c>
      <c r="B71" s="7"/>
      <c r="C71" s="7"/>
      <c r="D71" t="s" s="11">
        <v>124</v>
      </c>
      <c r="E71" t="s" s="11">
        <v>332</v>
      </c>
      <c r="F71" s="7"/>
      <c r="G71" s="64">
        <v>108.76</v>
      </c>
      <c r="H71" s="7"/>
      <c r="I71" s="64">
        <v>1791.53</v>
      </c>
      <c r="J71" s="25"/>
      <c r="K71" s="25"/>
      <c r="L71" s="7"/>
      <c r="M71" s="7"/>
    </row>
    <row r="72" ht="14" customHeight="1">
      <c r="A72" t="s" s="11">
        <v>331</v>
      </c>
      <c r="B72" s="7"/>
      <c r="C72" s="7"/>
      <c r="D72" t="s" s="11">
        <v>124</v>
      </c>
      <c r="E72" t="s" s="11">
        <v>332</v>
      </c>
      <c r="F72" s="25">
        <v>184.96</v>
      </c>
      <c r="G72" s="7"/>
      <c r="H72" s="7"/>
      <c r="I72" s="64">
        <v>1735.05</v>
      </c>
      <c r="J72" s="25"/>
      <c r="K72" s="25"/>
      <c r="L72" s="7"/>
      <c r="M72" s="7"/>
    </row>
    <row r="73" ht="14" customHeight="1">
      <c r="A73" s="7"/>
      <c r="B73" s="7"/>
      <c r="C73" s="7"/>
      <c r="D73" s="7"/>
      <c r="E73" s="7"/>
      <c r="F73" s="7"/>
      <c r="G73" s="7"/>
      <c r="H73" s="7"/>
      <c r="I73" s="7"/>
      <c r="J73" s="25"/>
      <c r="K73" s="25"/>
      <c r="L73" s="7"/>
      <c r="M73" s="7"/>
    </row>
    <row r="74" ht="14" customHeight="1">
      <c r="A74" s="7"/>
      <c r="B74" s="7"/>
      <c r="C74" s="7"/>
      <c r="D74" s="7"/>
      <c r="E74" s="7"/>
      <c r="F74" s="25">
        <v>305.96</v>
      </c>
      <c r="G74" s="25">
        <v>556.55</v>
      </c>
      <c r="H74" s="7"/>
      <c r="I74" s="25">
        <v>10811.11</v>
      </c>
      <c r="J74" s="7"/>
      <c r="K74" s="25"/>
      <c r="L74" s="7"/>
      <c r="M74" s="7"/>
    </row>
    <row r="75" ht="14" customHeight="1">
      <c r="A75" s="7"/>
      <c r="B75" s="7"/>
      <c r="C75" s="7"/>
      <c r="D75" s="7"/>
      <c r="E75" s="7"/>
      <c r="F75" s="7"/>
      <c r="G75" s="7"/>
      <c r="H75" s="7"/>
      <c r="I75" s="27"/>
      <c r="J75" s="102"/>
      <c r="K75" s="12"/>
      <c r="L75" s="7"/>
      <c r="M75" s="7"/>
    </row>
    <row r="76" ht="14" customHeight="1">
      <c r="A76" t="s" s="19">
        <v>339</v>
      </c>
      <c r="B76" s="7"/>
      <c r="C76" s="7"/>
      <c r="D76" s="7"/>
      <c r="E76" s="12"/>
      <c r="F76" s="21"/>
      <c r="G76" s="25"/>
      <c r="H76" s="78"/>
      <c r="I76" s="164">
        <v>11673.62</v>
      </c>
      <c r="J76" t="s" s="133">
        <v>332</v>
      </c>
      <c r="K76" s="99"/>
      <c r="L76" s="25"/>
      <c r="M76" s="7"/>
    </row>
    <row r="77" ht="14" customHeight="1">
      <c r="A77" s="12"/>
      <c r="B77" s="7"/>
      <c r="C77" s="7"/>
      <c r="D77" s="7"/>
      <c r="E77" s="12"/>
      <c r="F77" s="21"/>
      <c r="G77" s="25"/>
      <c r="H77" s="25"/>
      <c r="I77" s="97"/>
      <c r="J77" s="54"/>
      <c r="K77" s="21"/>
      <c r="L77" s="25"/>
      <c r="M77" s="7"/>
    </row>
    <row r="78" ht="14" customHeight="1">
      <c r="A78" t="s" s="19">
        <v>340</v>
      </c>
      <c r="B78" s="7"/>
      <c r="C78" s="7"/>
      <c r="D78" s="7"/>
      <c r="E78" s="12"/>
      <c r="F78" s="21"/>
      <c r="G78" s="25"/>
      <c r="H78" s="25"/>
      <c r="I78" s="25"/>
      <c r="J78" s="21"/>
      <c r="K78" s="21"/>
      <c r="L78" s="25"/>
      <c r="M78" s="7"/>
    </row>
    <row r="79" ht="14" customHeight="1">
      <c r="A79" t="s" s="19">
        <v>341</v>
      </c>
      <c r="B79" s="7"/>
      <c r="C79" s="7"/>
      <c r="D79" s="7"/>
      <c r="E79" s="12"/>
      <c r="F79" s="21"/>
      <c r="G79" s="25"/>
      <c r="H79" s="25"/>
      <c r="I79" s="25"/>
      <c r="J79" s="21"/>
      <c r="K79" s="21"/>
      <c r="L79" s="25"/>
      <c r="M79" s="7"/>
    </row>
    <row r="80" ht="14" customHeight="1">
      <c r="A80" t="s" s="19">
        <v>342</v>
      </c>
      <c r="B80" s="7"/>
      <c r="C80" s="7"/>
      <c r="D80" s="7"/>
      <c r="E80" s="12"/>
      <c r="F80" s="21"/>
      <c r="G80" s="25"/>
      <c r="H80" s="25"/>
      <c r="I80" s="25"/>
      <c r="J80" s="21"/>
      <c r="K80" s="21"/>
      <c r="L80" s="25"/>
      <c r="M80" s="7"/>
    </row>
    <row r="81" ht="14" customHeight="1">
      <c r="A81" t="s" s="19">
        <v>343</v>
      </c>
      <c r="B81" s="7"/>
      <c r="C81" s="7"/>
      <c r="D81" s="7"/>
      <c r="E81" s="12"/>
      <c r="F81" s="21"/>
      <c r="G81" s="25"/>
      <c r="H81" s="25"/>
      <c r="I81" s="25"/>
      <c r="J81" s="21"/>
      <c r="K81" s="21"/>
      <c r="L81" s="25"/>
      <c r="M81" s="7"/>
    </row>
    <row r="82" ht="14" customHeight="1">
      <c r="A82" t="s" s="19">
        <v>344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ht="14" customHeight="1">
      <c r="A83" s="7"/>
      <c r="B83" s="7"/>
      <c r="C83" t="s" s="11">
        <v>345</v>
      </c>
      <c r="D83" s="7"/>
      <c r="E83" s="7"/>
      <c r="F83" s="7"/>
      <c r="G83" s="7"/>
      <c r="H83" s="7"/>
      <c r="I83" s="7"/>
      <c r="J83" s="7"/>
      <c r="K83" s="7"/>
      <c r="L83" s="7"/>
      <c r="M83" s="7"/>
    </row>
    <row r="84" ht="14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ht="14" customHeight="1">
      <c r="A85" t="s" s="11">
        <v>321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ht="14" customHeight="1">
      <c r="A86" t="s" s="11">
        <v>322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ht="14" customHeight="1">
      <c r="A87" s="7"/>
      <c r="B87" s="7"/>
      <c r="C87" s="25">
        <v>19.86</v>
      </c>
      <c r="D87" t="s" s="11">
        <v>125</v>
      </c>
      <c r="E87" s="25">
        <v>12.84</v>
      </c>
      <c r="F87" t="s" s="11">
        <v>81</v>
      </c>
      <c r="G87" s="25">
        <f>E87*C87</f>
        <v>255.0024</v>
      </c>
      <c r="H87" t="s" s="11">
        <v>16</v>
      </c>
      <c r="I87" s="7"/>
      <c r="J87" s="7"/>
      <c r="K87" s="7"/>
      <c r="L87" s="7"/>
      <c r="M87" s="7"/>
    </row>
    <row r="88" ht="14" customHeight="1">
      <c r="A88" s="7"/>
      <c r="B88" s="7"/>
      <c r="C88" s="7"/>
      <c r="D88" s="7"/>
      <c r="E88" t="s" s="11">
        <v>346</v>
      </c>
      <c r="F88" s="7"/>
      <c r="G88" s="7"/>
      <c r="H88" s="7"/>
      <c r="I88" s="7"/>
      <c r="J88" s="27"/>
      <c r="K88" s="27"/>
      <c r="L88" s="7"/>
      <c r="M88" s="7"/>
    </row>
    <row r="89" ht="14" customHeight="1">
      <c r="A89" s="7"/>
      <c r="B89" t="s" s="11">
        <v>82</v>
      </c>
      <c r="C89" s="25">
        <f>G87</f>
        <v>255.0024</v>
      </c>
      <c r="D89" t="s" s="11">
        <v>125</v>
      </c>
      <c r="E89" s="25">
        <v>2.8</v>
      </c>
      <c r="F89" t="s" s="11">
        <v>81</v>
      </c>
      <c r="G89" s="7"/>
      <c r="H89" s="25"/>
      <c r="I89" s="78"/>
      <c r="J89" s="164">
        <f>E89*C89</f>
        <v>714.00672</v>
      </c>
      <c r="K89" t="s" s="133">
        <v>68</v>
      </c>
      <c r="L89" s="34"/>
      <c r="M89" s="7"/>
    </row>
    <row r="90" ht="14" customHeight="1">
      <c r="A90" s="7"/>
      <c r="B90" t="s" s="11">
        <v>84</v>
      </c>
      <c r="C90" s="25">
        <f>G87</f>
        <v>255.0024</v>
      </c>
      <c r="D90" t="s" s="11">
        <v>125</v>
      </c>
      <c r="E90" s="25">
        <v>3.3</v>
      </c>
      <c r="F90" t="s" s="11">
        <v>81</v>
      </c>
      <c r="G90" s="7"/>
      <c r="H90" s="25">
        <f>E90*C90</f>
        <v>841.50792</v>
      </c>
      <c r="I90" t="s" s="11">
        <v>332</v>
      </c>
      <c r="J90" s="35"/>
      <c r="K90" s="35"/>
      <c r="L90" s="7"/>
      <c r="M90" s="7"/>
    </row>
    <row r="91" ht="14" customHeight="1">
      <c r="A91" s="7"/>
      <c r="B91" s="7"/>
      <c r="C91" s="7"/>
      <c r="D91" s="7"/>
      <c r="E91" s="7"/>
      <c r="F91" s="7"/>
      <c r="G91" s="7"/>
      <c r="H91" s="7"/>
      <c r="I91" s="7"/>
      <c r="J91" s="25"/>
      <c r="K91" s="7"/>
      <c r="L91" s="7"/>
      <c r="M91" s="7"/>
    </row>
    <row r="92" ht="14" customHeight="1">
      <c r="A92" s="7"/>
      <c r="B92" s="7"/>
      <c r="C92" s="25">
        <f>J89</f>
        <v>714.00672</v>
      </c>
      <c r="D92" t="s" s="11">
        <v>347</v>
      </c>
      <c r="E92" s="25">
        <f t="shared" si="46" ref="E92:F195">'WOHFLÄ.XLS'!$I$50</f>
        <v>2720.66958875</v>
      </c>
      <c r="F92" t="s" s="11">
        <v>81</v>
      </c>
      <c r="G92" s="172">
        <f>C92/E92</f>
        <v>0.262437865646173</v>
      </c>
      <c r="H92" s="7"/>
      <c r="I92" s="7"/>
      <c r="J92" s="25"/>
      <c r="K92" s="7"/>
      <c r="L92" s="7"/>
      <c r="M92" s="7"/>
    </row>
    <row r="93" ht="14" customHeight="1">
      <c r="A93" s="7"/>
      <c r="B93" t="s" s="11">
        <v>348</v>
      </c>
      <c r="C93" s="7"/>
      <c r="D93" s="25">
        <f>'WOHFLÄ.XLS'!I18</f>
        <v>931.4324966</v>
      </c>
      <c r="E93" t="s" s="11">
        <v>125</v>
      </c>
      <c r="F93" s="172">
        <f>G92</f>
        <v>0.262437865646173</v>
      </c>
      <c r="G93" t="s" s="11">
        <v>81</v>
      </c>
      <c r="H93" s="7"/>
      <c r="I93" s="7"/>
      <c r="J93" s="25">
        <f>F93*D93</f>
        <v>244.443156401190</v>
      </c>
      <c r="K93" t="s" s="11">
        <v>68</v>
      </c>
      <c r="L93" s="7"/>
      <c r="M93" s="7"/>
    </row>
    <row r="94" ht="14" customHeight="1">
      <c r="A94" s="7"/>
      <c r="B94" t="s" s="11">
        <v>224</v>
      </c>
      <c r="C94" s="7"/>
      <c r="D94" s="25">
        <f>'WOHFLÄ.XLS'!I33</f>
        <v>908.57975565</v>
      </c>
      <c r="E94" t="s" s="11">
        <v>125</v>
      </c>
      <c r="F94" s="172">
        <f>G92</f>
        <v>0.262437865646173</v>
      </c>
      <c r="G94" t="s" s="11">
        <v>81</v>
      </c>
      <c r="H94" s="7"/>
      <c r="I94" s="7"/>
      <c r="J94" s="25">
        <f>F94*D94</f>
        <v>238.445731842107</v>
      </c>
      <c r="K94" t="s" s="11">
        <v>68</v>
      </c>
      <c r="L94" s="7"/>
      <c r="M94" s="7"/>
    </row>
    <row r="95" ht="14" customHeight="1">
      <c r="A95" s="7"/>
      <c r="B95" t="s" s="11">
        <v>349</v>
      </c>
      <c r="C95" s="7"/>
      <c r="D95" s="25">
        <f>'WOHFLÄ.XLS'!I48</f>
        <v>880.6573365</v>
      </c>
      <c r="E95" t="s" s="11">
        <v>125</v>
      </c>
      <c r="F95" s="172">
        <f>G92</f>
        <v>0.262437865646173</v>
      </c>
      <c r="G95" t="s" s="11">
        <v>81</v>
      </c>
      <c r="H95" s="7"/>
      <c r="I95" s="7"/>
      <c r="J95" s="25">
        <f>F95*D95</f>
        <v>231.117831756704</v>
      </c>
      <c r="K95" t="s" s="11">
        <v>68</v>
      </c>
      <c r="L95" s="7"/>
      <c r="M95" s="7"/>
    </row>
    <row r="96" ht="14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ht="14" customHeight="1">
      <c r="A97" t="s" s="11">
        <v>350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ht="14" customHeight="1">
      <c r="A98" s="7"/>
      <c r="B98" s="7"/>
      <c r="C98" s="25">
        <v>6.98</v>
      </c>
      <c r="D98" t="s" s="11">
        <v>125</v>
      </c>
      <c r="E98" s="25">
        <v>4.34</v>
      </c>
      <c r="F98" t="s" s="11">
        <v>81</v>
      </c>
      <c r="G98" s="25">
        <f>E98*C98</f>
        <v>30.2932</v>
      </c>
      <c r="H98" t="s" s="11">
        <v>16</v>
      </c>
      <c r="I98" s="7"/>
      <c r="J98" s="7"/>
      <c r="K98" s="7"/>
      <c r="L98" s="7"/>
      <c r="M98" s="7"/>
    </row>
    <row r="99" ht="14" customHeight="1">
      <c r="A99" s="7"/>
      <c r="B99" s="7"/>
      <c r="C99" t="s" s="11">
        <v>351</v>
      </c>
      <c r="D99" s="7"/>
      <c r="E99" s="7"/>
      <c r="F99" t="s" s="11">
        <v>352</v>
      </c>
      <c r="G99" s="7"/>
      <c r="H99" s="7"/>
      <c r="I99" s="7"/>
      <c r="J99" s="7"/>
      <c r="K99" s="7"/>
      <c r="L99" s="7"/>
      <c r="M99" s="7"/>
    </row>
    <row r="100" ht="14" customHeight="1">
      <c r="A100" s="7"/>
      <c r="B100" s="7"/>
      <c r="C100" s="25">
        <v>1.67</v>
      </c>
      <c r="D100" t="s" s="11">
        <v>125</v>
      </c>
      <c r="E100" s="25">
        <v>3.16</v>
      </c>
      <c r="F100" t="s" s="11">
        <v>81</v>
      </c>
      <c r="G100" s="25">
        <f>C100*E100</f>
        <v>5.2772</v>
      </c>
      <c r="H100" t="s" s="11">
        <v>16</v>
      </c>
      <c r="I100" s="7"/>
      <c r="J100" s="7"/>
      <c r="K100" s="7"/>
      <c r="L100" s="7"/>
      <c r="M100" s="7"/>
    </row>
    <row r="101" ht="14" customHeight="1">
      <c r="A101" s="7"/>
      <c r="B101" s="7"/>
      <c r="C101" t="s" s="11">
        <v>353</v>
      </c>
      <c r="D101" s="7"/>
      <c r="E101" t="s" s="11">
        <v>354</v>
      </c>
      <c r="F101" s="7"/>
      <c r="G101" s="7"/>
      <c r="H101" s="7"/>
      <c r="I101" s="7"/>
      <c r="J101" s="7"/>
      <c r="K101" s="7"/>
      <c r="L101" s="7"/>
      <c r="M101" s="7"/>
    </row>
    <row r="102" ht="14" customHeight="1">
      <c r="A102" s="7"/>
      <c r="B102" t="s" s="11">
        <v>82</v>
      </c>
      <c r="C102" s="25">
        <v>35.57</v>
      </c>
      <c r="D102" t="s" s="11">
        <v>125</v>
      </c>
      <c r="E102" s="25">
        <v>2.98</v>
      </c>
      <c r="F102" t="s" s="11">
        <v>81</v>
      </c>
      <c r="G102" s="7"/>
      <c r="H102" s="7"/>
      <c r="I102" s="7"/>
      <c r="J102" s="25">
        <f>E102*C102</f>
        <v>105.9986</v>
      </c>
      <c r="K102" t="s" s="11">
        <v>68</v>
      </c>
      <c r="L102" s="7"/>
      <c r="M102" s="7"/>
    </row>
    <row r="103" ht="14" customHeight="1">
      <c r="A103" s="7"/>
      <c r="B103" t="s" s="11">
        <v>84</v>
      </c>
      <c r="C103" s="25">
        <v>35.57</v>
      </c>
      <c r="D103" t="s" s="11">
        <v>125</v>
      </c>
      <c r="E103" s="25">
        <v>3.48</v>
      </c>
      <c r="F103" t="s" s="11">
        <v>81</v>
      </c>
      <c r="G103" s="7"/>
      <c r="H103" s="25">
        <f>E103*C103</f>
        <v>123.7836</v>
      </c>
      <c r="I103" t="s" s="11">
        <v>332</v>
      </c>
      <c r="J103" s="7"/>
      <c r="K103" s="7"/>
      <c r="L103" s="7"/>
      <c r="M103" s="7"/>
    </row>
    <row r="104" ht="14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ht="14" customHeight="1">
      <c r="A105" s="7"/>
      <c r="B105" t="s" s="11">
        <v>355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ht="14" customHeight="1">
      <c r="A106" s="7"/>
      <c r="B106" s="7"/>
      <c r="C106" s="7"/>
      <c r="D106" s="25">
        <f>'NUZFLÄ.XLS'!$I$16</f>
        <v>356.568873623785</v>
      </c>
      <c r="E106" t="s" s="11">
        <v>347</v>
      </c>
      <c r="F106" s="25">
        <f t="shared" si="46"/>
        <v>2720.66958875</v>
      </c>
      <c r="G106" t="s" s="11">
        <v>81</v>
      </c>
      <c r="H106" s="172">
        <f>D106/F106</f>
        <v>0.131059234498081</v>
      </c>
      <c r="I106" s="172"/>
      <c r="J106" s="27"/>
      <c r="K106" s="27"/>
      <c r="L106" s="7"/>
      <c r="M106" s="7"/>
    </row>
    <row r="107" ht="14" customHeight="1">
      <c r="A107" s="7"/>
      <c r="B107" t="s" s="11">
        <v>356</v>
      </c>
      <c r="C107" s="7"/>
      <c r="D107" s="25">
        <f>J102</f>
        <v>105.9986</v>
      </c>
      <c r="E107" t="s" s="11">
        <v>125</v>
      </c>
      <c r="F107" s="172">
        <f>H106</f>
        <v>0.131059234498081</v>
      </c>
      <c r="G107" t="s" s="11">
        <v>81</v>
      </c>
      <c r="H107" s="7"/>
      <c r="I107" s="28"/>
      <c r="J107" s="164">
        <f>F107*D107</f>
        <v>13.8920953738683</v>
      </c>
      <c r="K107" t="s" s="133">
        <v>68</v>
      </c>
      <c r="L107" s="34"/>
      <c r="M107" s="7"/>
    </row>
    <row r="108" ht="14" customHeight="1">
      <c r="A108" s="7"/>
      <c r="B108" s="7"/>
      <c r="C108" s="7"/>
      <c r="D108" s="7"/>
      <c r="E108" s="7"/>
      <c r="F108" s="172"/>
      <c r="G108" s="7"/>
      <c r="H108" s="7"/>
      <c r="I108" s="7"/>
      <c r="J108" s="30"/>
      <c r="K108" s="30"/>
      <c r="L108" s="7"/>
      <c r="M108" s="7"/>
    </row>
    <row r="109" ht="14" customHeight="1">
      <c r="A109" s="7"/>
      <c r="B109" t="s" s="11">
        <v>357</v>
      </c>
      <c r="C109" s="7"/>
      <c r="D109" s="25">
        <f>D107</f>
        <v>105.9986</v>
      </c>
      <c r="E109" t="s" s="11">
        <v>358</v>
      </c>
      <c r="F109" s="25">
        <f>J107</f>
        <v>13.8920953738683</v>
      </c>
      <c r="G109" t="s" s="11">
        <v>81</v>
      </c>
      <c r="H109" s="7"/>
      <c r="I109" s="28"/>
      <c r="J109" s="164">
        <f>D109-F109</f>
        <v>92.1065046261317</v>
      </c>
      <c r="K109" t="s" s="133">
        <v>68</v>
      </c>
      <c r="L109" s="34"/>
      <c r="M109" s="7"/>
    </row>
    <row r="110" ht="14" customHeight="1">
      <c r="A110" s="7"/>
      <c r="B110" s="7"/>
      <c r="C110" s="7"/>
      <c r="D110" s="7"/>
      <c r="E110" s="7"/>
      <c r="F110" s="7"/>
      <c r="G110" s="7"/>
      <c r="H110" s="7"/>
      <c r="I110" s="7"/>
      <c r="J110" s="97"/>
      <c r="K110" s="97"/>
      <c r="L110" s="7"/>
      <c r="M110" s="7"/>
    </row>
    <row r="111" ht="14" customHeight="1">
      <c r="A111" s="7"/>
      <c r="B111" s="7"/>
      <c r="C111" s="25">
        <f>J109</f>
        <v>92.1065046261317</v>
      </c>
      <c r="D111" t="s" s="11">
        <v>347</v>
      </c>
      <c r="E111" s="25">
        <f t="shared" si="46"/>
        <v>2720.66958875</v>
      </c>
      <c r="F111" t="s" s="11">
        <v>81</v>
      </c>
      <c r="G111" s="172">
        <f>C111/E111</f>
        <v>0.0338543515195646</v>
      </c>
      <c r="H111" s="7"/>
      <c r="I111" s="7"/>
      <c r="J111" s="25"/>
      <c r="K111" s="7"/>
      <c r="L111" s="7"/>
      <c r="M111" s="7"/>
    </row>
    <row r="112" ht="14" customHeight="1">
      <c r="A112" s="7"/>
      <c r="B112" t="s" s="11">
        <v>348</v>
      </c>
      <c r="C112" s="7"/>
      <c r="D112" s="25">
        <f>'WOHFLÄ.XLS'!I18</f>
        <v>931.4324966</v>
      </c>
      <c r="E112" t="s" s="11">
        <v>125</v>
      </c>
      <c r="F112" s="172">
        <f>G111</f>
        <v>0.0338543515195646</v>
      </c>
      <c r="G112" t="s" s="11">
        <v>81</v>
      </c>
      <c r="H112" s="7"/>
      <c r="I112" s="7"/>
      <c r="J112" s="25">
        <f>F112*D112</f>
        <v>31.5330431566421</v>
      </c>
      <c r="K112" t="s" s="11">
        <v>68</v>
      </c>
      <c r="L112" s="7"/>
      <c r="M112" s="7"/>
    </row>
    <row r="113" ht="14" customHeight="1">
      <c r="A113" s="7"/>
      <c r="B113" t="s" s="11">
        <v>224</v>
      </c>
      <c r="C113" s="7"/>
      <c r="D113" s="25">
        <f>'WOHFLÄ.XLS'!I33</f>
        <v>908.57975565</v>
      </c>
      <c r="E113" t="s" s="11">
        <v>125</v>
      </c>
      <c r="F113" s="172">
        <f>G111</f>
        <v>0.0338543515195646</v>
      </c>
      <c r="G113" t="s" s="11">
        <v>81</v>
      </c>
      <c r="H113" s="7"/>
      <c r="I113" s="7"/>
      <c r="J113" s="25">
        <f>F113*D113</f>
        <v>30.7593784313352</v>
      </c>
      <c r="K113" t="s" s="11">
        <v>68</v>
      </c>
      <c r="L113" s="7"/>
      <c r="M113" s="7"/>
    </row>
    <row r="114" ht="14" customHeight="1">
      <c r="A114" s="7"/>
      <c r="B114" t="s" s="11">
        <v>349</v>
      </c>
      <c r="C114" s="7"/>
      <c r="D114" s="25">
        <f>'WOHFLÄ.XLS'!I48</f>
        <v>880.6573365</v>
      </c>
      <c r="E114" t="s" s="11">
        <v>125</v>
      </c>
      <c r="F114" s="172">
        <f>G111</f>
        <v>0.0338543515195646</v>
      </c>
      <c r="G114" t="s" s="11">
        <v>81</v>
      </c>
      <c r="H114" s="7"/>
      <c r="I114" s="7"/>
      <c r="J114" s="25">
        <f>F114*D114</f>
        <v>29.8140830381545</v>
      </c>
      <c r="K114" t="s" s="11">
        <v>68</v>
      </c>
      <c r="L114" s="7"/>
      <c r="M114" s="7"/>
    </row>
    <row r="115" ht="14" customHeight="1">
      <c r="A115" s="7"/>
      <c r="B115" s="7"/>
      <c r="C115" s="7"/>
      <c r="D115" s="7"/>
      <c r="E115" s="7"/>
      <c r="F115" s="7"/>
      <c r="G115" s="7"/>
      <c r="H115" s="7"/>
      <c r="I115" s="7"/>
      <c r="J115" s="25"/>
      <c r="K115" s="25"/>
      <c r="L115" s="7"/>
      <c r="M115" s="7"/>
    </row>
    <row r="116" ht="14" customHeight="1">
      <c r="A116" t="s" s="11">
        <v>79</v>
      </c>
      <c r="B116" s="7"/>
      <c r="C116" s="7"/>
      <c r="D116" s="7"/>
      <c r="E116" s="7"/>
      <c r="F116" s="7"/>
      <c r="G116" s="7"/>
      <c r="H116" s="7"/>
      <c r="I116" s="7"/>
      <c r="J116" s="25"/>
      <c r="K116" s="25"/>
      <c r="L116" s="7"/>
      <c r="M116" s="7"/>
    </row>
    <row r="117" ht="14" customHeight="1">
      <c r="A117" s="7"/>
      <c r="B117" s="7"/>
      <c r="C117" s="25">
        <v>5.86</v>
      </c>
      <c r="D117" t="s" s="11">
        <v>125</v>
      </c>
      <c r="E117" s="25">
        <v>8.880000000000001</v>
      </c>
      <c r="F117" t="s" s="11">
        <v>81</v>
      </c>
      <c r="G117" s="25">
        <f>E117*C117</f>
        <v>52.0368</v>
      </c>
      <c r="H117" t="s" s="11">
        <v>16</v>
      </c>
      <c r="I117" s="7"/>
      <c r="J117" s="25"/>
      <c r="K117" s="25"/>
      <c r="L117" s="7"/>
      <c r="M117" s="7"/>
    </row>
    <row r="118" ht="14" customHeight="1">
      <c r="A118" s="7"/>
      <c r="B118" s="7"/>
      <c r="C118" s="7"/>
      <c r="D118" s="7"/>
      <c r="E118" t="s" s="11">
        <v>359</v>
      </c>
      <c r="F118" s="7"/>
      <c r="G118" s="7"/>
      <c r="H118" s="7"/>
      <c r="I118" s="7"/>
      <c r="J118" s="25"/>
      <c r="K118" s="25"/>
      <c r="L118" s="7"/>
      <c r="M118" s="7"/>
    </row>
    <row r="119" ht="14" customHeight="1">
      <c r="A119" s="7"/>
      <c r="B119" t="s" s="11">
        <v>82</v>
      </c>
      <c r="C119" s="25">
        <f>G117</f>
        <v>52.0368</v>
      </c>
      <c r="D119" t="s" s="11">
        <v>125</v>
      </c>
      <c r="E119" s="25">
        <v>2.8</v>
      </c>
      <c r="F119" t="s" s="11">
        <v>81</v>
      </c>
      <c r="G119" s="7"/>
      <c r="H119" s="7"/>
      <c r="I119" s="7"/>
      <c r="J119" s="25">
        <f>E119*C119</f>
        <v>145.70304</v>
      </c>
      <c r="K119" t="s" s="11">
        <v>68</v>
      </c>
      <c r="L119" s="7"/>
      <c r="M119" s="7"/>
    </row>
    <row r="120" ht="14" customHeight="1">
      <c r="A120" s="7"/>
      <c r="B120" t="s" s="11">
        <v>84</v>
      </c>
      <c r="C120" s="25">
        <f>G117</f>
        <v>52.0368</v>
      </c>
      <c r="D120" t="s" s="11">
        <v>125</v>
      </c>
      <c r="E120" s="25">
        <v>3.3</v>
      </c>
      <c r="F120" t="s" s="11">
        <v>81</v>
      </c>
      <c r="G120" s="7"/>
      <c r="H120" s="25">
        <f>E120*C120</f>
        <v>171.72144</v>
      </c>
      <c r="I120" t="s" s="11">
        <v>332</v>
      </c>
      <c r="J120" s="25"/>
      <c r="K120" s="7"/>
      <c r="L120" s="7"/>
      <c r="M120" s="7"/>
    </row>
    <row r="121" ht="14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ht="14" customHeight="1">
      <c r="A122" s="7"/>
      <c r="B122" s="7"/>
      <c r="C122" s="7"/>
      <c r="D122" s="25">
        <f>D106</f>
        <v>356.568873623785</v>
      </c>
      <c r="E122" t="s" s="11">
        <v>347</v>
      </c>
      <c r="F122" s="25">
        <f>F106</f>
        <v>2720.66958875</v>
      </c>
      <c r="G122" t="s" s="11">
        <v>81</v>
      </c>
      <c r="H122" s="172">
        <f>D122/F122</f>
        <v>0.131059234498081</v>
      </c>
      <c r="I122" s="172"/>
      <c r="J122" s="27"/>
      <c r="K122" s="27"/>
      <c r="L122" s="7"/>
      <c r="M122" s="7"/>
    </row>
    <row r="123" ht="14" customHeight="1">
      <c r="A123" s="7"/>
      <c r="B123" t="s" s="11">
        <v>42</v>
      </c>
      <c r="C123" s="7"/>
      <c r="D123" s="25">
        <f>J119</f>
        <v>145.70304</v>
      </c>
      <c r="E123" t="s" s="11">
        <v>125</v>
      </c>
      <c r="F123" s="172">
        <f>H122</f>
        <v>0.131059234498081</v>
      </c>
      <c r="G123" t="s" s="11">
        <v>81</v>
      </c>
      <c r="H123" s="7"/>
      <c r="I123" s="28"/>
      <c r="J123" s="164">
        <f>F123*D123</f>
        <v>19.0957288864433</v>
      </c>
      <c r="K123" t="s" s="133">
        <v>68</v>
      </c>
      <c r="L123" s="34"/>
      <c r="M123" s="7"/>
    </row>
    <row r="124" ht="14" customHeight="1">
      <c r="A124" s="7"/>
      <c r="B124" s="7"/>
      <c r="C124" s="7"/>
      <c r="D124" s="7"/>
      <c r="E124" s="7"/>
      <c r="F124" s="172"/>
      <c r="G124" s="7"/>
      <c r="H124" s="7"/>
      <c r="I124" s="7"/>
      <c r="J124" s="30"/>
      <c r="K124" s="30"/>
      <c r="L124" s="7"/>
      <c r="M124" s="7"/>
    </row>
    <row r="125" ht="14" customHeight="1">
      <c r="A125" s="7"/>
      <c r="B125" t="s" s="11">
        <v>124</v>
      </c>
      <c r="C125" s="7"/>
      <c r="D125" s="25">
        <f>D123</f>
        <v>145.70304</v>
      </c>
      <c r="E125" t="s" s="11">
        <v>358</v>
      </c>
      <c r="F125" s="25">
        <f>J123</f>
        <v>19.0957288864433</v>
      </c>
      <c r="G125" t="s" s="11">
        <v>81</v>
      </c>
      <c r="H125" s="7"/>
      <c r="I125" s="28"/>
      <c r="J125" s="164">
        <f>D125-F125</f>
        <v>126.607311113557</v>
      </c>
      <c r="K125" t="s" s="133">
        <v>68</v>
      </c>
      <c r="L125" s="34"/>
      <c r="M125" s="7"/>
    </row>
    <row r="126" ht="14" customHeight="1">
      <c r="A126" s="7"/>
      <c r="B126" s="7"/>
      <c r="C126" s="7"/>
      <c r="D126" s="7"/>
      <c r="E126" s="7"/>
      <c r="F126" s="7"/>
      <c r="G126" s="7"/>
      <c r="H126" s="7"/>
      <c r="I126" s="7"/>
      <c r="J126" s="97"/>
      <c r="K126" s="97"/>
      <c r="L126" s="7"/>
      <c r="M126" s="7"/>
    </row>
    <row r="127" ht="14" customHeight="1">
      <c r="A127" t="s" s="11">
        <v>360</v>
      </c>
      <c r="B127" s="7"/>
      <c r="C127" s="7"/>
      <c r="D127" s="7"/>
      <c r="E127" s="7"/>
      <c r="F127" s="7"/>
      <c r="G127" s="7"/>
      <c r="H127" s="7"/>
      <c r="I127" s="7"/>
      <c r="J127" s="25"/>
      <c r="K127" s="25"/>
      <c r="L127" s="7"/>
      <c r="M127" s="7"/>
    </row>
    <row r="128" ht="14" customHeight="1">
      <c r="A128" s="7"/>
      <c r="B128" s="7"/>
      <c r="C128" s="25">
        <v>10.08</v>
      </c>
      <c r="D128" t="s" s="11">
        <v>125</v>
      </c>
      <c r="E128" s="25">
        <v>1.67</v>
      </c>
      <c r="F128" t="s" s="11">
        <v>81</v>
      </c>
      <c r="G128" s="25">
        <f>E128*C128</f>
        <v>16.8336</v>
      </c>
      <c r="H128" t="s" s="11">
        <v>16</v>
      </c>
      <c r="I128" s="7"/>
      <c r="J128" s="25"/>
      <c r="K128" s="25"/>
      <c r="L128" s="7"/>
      <c r="M128" s="7"/>
    </row>
    <row r="129" ht="14" customHeight="1">
      <c r="A129" s="7"/>
      <c r="B129" s="7"/>
      <c r="C129" t="s" s="11">
        <v>361</v>
      </c>
      <c r="D129" s="7"/>
      <c r="E129" s="7"/>
      <c r="F129" t="s" s="11">
        <v>353</v>
      </c>
      <c r="G129" s="7"/>
      <c r="H129" s="7"/>
      <c r="I129" s="7"/>
      <c r="J129" s="25"/>
      <c r="K129" s="25"/>
      <c r="L129" s="7"/>
      <c r="M129" s="7"/>
    </row>
    <row r="130" ht="14" customHeight="1">
      <c r="A130" s="7"/>
      <c r="B130" s="7"/>
      <c r="C130" t="s" s="11">
        <v>362</v>
      </c>
      <c r="D130" s="7"/>
      <c r="E130" s="7"/>
      <c r="F130" t="s" s="41">
        <v>363</v>
      </c>
      <c r="G130" s="25">
        <v>-3</v>
      </c>
      <c r="H130" t="s" s="11">
        <v>16</v>
      </c>
      <c r="I130" s="7"/>
      <c r="J130" s="25"/>
      <c r="K130" s="25"/>
      <c r="L130" s="7"/>
      <c r="M130" s="7"/>
    </row>
    <row r="131" ht="14" customHeight="1">
      <c r="A131" s="7"/>
      <c r="B131" s="7"/>
      <c r="C131" s="7"/>
      <c r="D131" s="7"/>
      <c r="E131" s="7"/>
      <c r="F131" s="7"/>
      <c r="G131" s="25">
        <f>SUM(G128:G130)</f>
        <v>13.8336</v>
      </c>
      <c r="H131" t="s" s="11">
        <v>16</v>
      </c>
      <c r="I131" s="7"/>
      <c r="J131" s="25"/>
      <c r="K131" s="25"/>
      <c r="L131" s="7"/>
      <c r="M131" s="7"/>
    </row>
    <row r="132" ht="14" customHeight="1">
      <c r="A132" s="7"/>
      <c r="B132" t="s" s="11">
        <v>82</v>
      </c>
      <c r="C132" s="25">
        <f>G131</f>
        <v>13.8336</v>
      </c>
      <c r="D132" t="s" s="11">
        <v>125</v>
      </c>
      <c r="E132" s="25">
        <v>3.14</v>
      </c>
      <c r="F132" t="s" s="11">
        <v>81</v>
      </c>
      <c r="G132" s="7"/>
      <c r="H132" s="7"/>
      <c r="I132" s="7"/>
      <c r="J132" s="7"/>
      <c r="K132" s="7"/>
      <c r="L132" s="7"/>
      <c r="M132" s="7"/>
    </row>
    <row r="133" ht="14" customHeight="1">
      <c r="A133" s="7"/>
      <c r="B133" s="7"/>
      <c r="C133" s="7"/>
      <c r="D133" s="7"/>
      <c r="E133" t="s" s="11">
        <v>364</v>
      </c>
      <c r="F133" s="7"/>
      <c r="G133" s="7"/>
      <c r="H133" s="7"/>
      <c r="I133" s="7"/>
      <c r="J133" s="25"/>
      <c r="K133" s="25"/>
      <c r="L133" s="7"/>
      <c r="M133" s="7"/>
    </row>
    <row r="134" ht="14" customHeight="1">
      <c r="A134" s="7"/>
      <c r="B134" t="s" s="11">
        <v>84</v>
      </c>
      <c r="C134" s="25">
        <f>G131</f>
        <v>13.8336</v>
      </c>
      <c r="D134" t="s" s="11">
        <v>125</v>
      </c>
      <c r="E134" s="25">
        <v>3.64</v>
      </c>
      <c r="F134" t="s" s="11">
        <v>81</v>
      </c>
      <c r="G134" s="25">
        <f>E134*C134</f>
        <v>50.354304</v>
      </c>
      <c r="H134" t="s" s="11">
        <v>68</v>
      </c>
      <c r="I134" s="25"/>
      <c r="J134" s="27"/>
      <c r="K134" s="27"/>
      <c r="L134" s="7"/>
      <c r="M134" s="7"/>
    </row>
    <row r="135" ht="14" customHeight="1">
      <c r="A135" s="7"/>
      <c r="B135" s="7"/>
      <c r="C135" s="7"/>
      <c r="D135" s="7"/>
      <c r="E135" t="s" s="11">
        <v>365</v>
      </c>
      <c r="F135" s="7"/>
      <c r="G135" s="7"/>
      <c r="H135" s="25"/>
      <c r="I135" s="78"/>
      <c r="J135" s="164">
        <f>SUM(G128:G130)*E132</f>
        <v>43.437504</v>
      </c>
      <c r="K135" t="s" s="133">
        <v>68</v>
      </c>
      <c r="L135" s="34"/>
      <c r="M135" s="7"/>
    </row>
    <row r="136" ht="14" customHeight="1">
      <c r="A136" s="7"/>
      <c r="B136" s="7"/>
      <c r="C136" s="7"/>
      <c r="D136" s="7"/>
      <c r="E136" s="7"/>
      <c r="F136" s="7"/>
      <c r="G136" s="7"/>
      <c r="H136" s="25"/>
      <c r="I136" s="25"/>
      <c r="J136" s="97"/>
      <c r="K136" s="97"/>
      <c r="L136" s="7"/>
      <c r="M136" s="7"/>
    </row>
    <row r="137" ht="14" customHeight="1">
      <c r="A137" s="7"/>
      <c r="B137" s="7"/>
      <c r="C137" s="7"/>
      <c r="D137" s="7"/>
      <c r="E137" s="7"/>
      <c r="F137" s="7"/>
      <c r="G137" s="7"/>
      <c r="H137" s="25"/>
      <c r="I137" s="25"/>
      <c r="J137" s="25"/>
      <c r="K137" s="25"/>
      <c r="L137" s="7"/>
      <c r="M137" s="7"/>
    </row>
    <row r="138" ht="14" customHeight="1">
      <c r="A138" s="7"/>
      <c r="B138" s="7"/>
      <c r="C138" s="7"/>
      <c r="D138" s="7"/>
      <c r="E138" s="7"/>
      <c r="F138" s="7"/>
      <c r="G138" s="7"/>
      <c r="H138" s="7"/>
      <c r="I138" s="7"/>
      <c r="J138" s="25"/>
      <c r="K138" s="25"/>
      <c r="L138" s="7"/>
      <c r="M138" s="7"/>
    </row>
    <row r="139" ht="14" customHeight="1">
      <c r="A139" t="s" s="11">
        <v>321</v>
      </c>
      <c r="B139" s="7"/>
      <c r="C139" s="7"/>
      <c r="D139" s="7"/>
      <c r="E139" s="7"/>
      <c r="F139" s="7"/>
      <c r="G139" s="7"/>
      <c r="H139" s="7"/>
      <c r="I139" s="7"/>
      <c r="J139" s="25"/>
      <c r="K139" s="25"/>
      <c r="L139" s="7"/>
      <c r="M139" s="7"/>
    </row>
    <row r="140" ht="14" customHeight="1">
      <c r="A140" t="s" s="11">
        <v>76</v>
      </c>
      <c r="B140" s="7"/>
      <c r="C140" s="7"/>
      <c r="D140" s="7"/>
      <c r="E140" s="7"/>
      <c r="F140" s="7"/>
      <c r="G140" s="7"/>
      <c r="H140" s="7"/>
      <c r="I140" s="7"/>
      <c r="J140" s="25"/>
      <c r="K140" s="25"/>
      <c r="L140" s="7"/>
      <c r="M140" s="7"/>
    </row>
    <row r="141" ht="14" customHeight="1">
      <c r="A141" s="7"/>
      <c r="B141" s="7"/>
      <c r="C141" s="25">
        <v>17</v>
      </c>
      <c r="D141" t="s" s="11">
        <v>125</v>
      </c>
      <c r="E141" s="25">
        <v>14.76</v>
      </c>
      <c r="F141" t="s" s="11">
        <v>81</v>
      </c>
      <c r="G141" s="25">
        <f>E141*C141</f>
        <v>250.92</v>
      </c>
      <c r="H141" s="7"/>
      <c r="I141" s="7"/>
      <c r="J141" s="25"/>
      <c r="K141" s="25"/>
      <c r="L141" s="7"/>
      <c r="M141" s="7"/>
    </row>
    <row r="142" ht="14" customHeight="1">
      <c r="A142" s="7"/>
      <c r="B142" s="7"/>
      <c r="C142" s="25">
        <v>11.76</v>
      </c>
      <c r="D142" t="s" s="11">
        <v>125</v>
      </c>
      <c r="E142" s="25">
        <v>4.92</v>
      </c>
      <c r="F142" t="s" s="11">
        <v>81</v>
      </c>
      <c r="G142" s="25">
        <f>E142*C142</f>
        <v>57.8592</v>
      </c>
      <c r="H142" s="7"/>
      <c r="I142" s="7"/>
      <c r="J142" s="25"/>
      <c r="K142" s="25"/>
      <c r="L142" s="7"/>
      <c r="M142" s="7"/>
    </row>
    <row r="143" ht="14" customHeight="1">
      <c r="A143" s="7"/>
      <c r="B143" s="7"/>
      <c r="C143" t="s" s="11">
        <v>366</v>
      </c>
      <c r="D143" s="7"/>
      <c r="E143" s="7"/>
      <c r="F143" s="7"/>
      <c r="G143" s="7"/>
      <c r="H143" s="7"/>
      <c r="I143" s="7"/>
      <c r="J143" s="25"/>
      <c r="K143" s="25"/>
      <c r="L143" s="7"/>
      <c r="M143" s="7"/>
    </row>
    <row r="144" ht="14" customHeight="1">
      <c r="A144" s="7"/>
      <c r="B144" t="s" s="11">
        <v>367</v>
      </c>
      <c r="C144" s="7"/>
      <c r="D144" s="7"/>
      <c r="E144" t="s" s="11">
        <v>368</v>
      </c>
      <c r="F144" s="7"/>
      <c r="G144" s="7"/>
      <c r="H144" s="7"/>
      <c r="I144" s="7"/>
      <c r="J144" s="25"/>
      <c r="K144" s="25"/>
      <c r="L144" s="7"/>
      <c r="M144" s="7"/>
    </row>
    <row r="145" ht="14" customHeight="1">
      <c r="A145" s="7"/>
      <c r="B145" s="7"/>
      <c r="C145" s="25">
        <v>10.64</v>
      </c>
      <c r="D145" t="s" s="11">
        <v>125</v>
      </c>
      <c r="E145" s="25">
        <v>6.98</v>
      </c>
      <c r="F145" t="s" s="11">
        <v>81</v>
      </c>
      <c r="G145" s="25">
        <f>E145*C145</f>
        <v>74.2672</v>
      </c>
      <c r="H145" s="7"/>
      <c r="I145" s="7"/>
      <c r="J145" s="25"/>
      <c r="K145" s="25"/>
      <c r="L145" s="7"/>
      <c r="M145" s="7"/>
    </row>
    <row r="146" ht="14" customHeight="1">
      <c r="A146" s="7"/>
      <c r="B146" t="s" s="11">
        <v>369</v>
      </c>
      <c r="C146" s="7"/>
      <c r="D146" s="7"/>
      <c r="E146" t="s" s="11">
        <v>370</v>
      </c>
      <c r="F146" s="7"/>
      <c r="G146" s="27"/>
      <c r="H146" s="27"/>
      <c r="I146" s="7"/>
      <c r="J146" s="25"/>
      <c r="K146" s="25"/>
      <c r="L146" s="7"/>
      <c r="M146" s="7"/>
    </row>
    <row r="147" ht="14" customHeight="1">
      <c r="A147" s="7"/>
      <c r="B147" s="7"/>
      <c r="C147" s="7"/>
      <c r="D147" s="7"/>
      <c r="E147" s="7"/>
      <c r="F147" s="7"/>
      <c r="G147" s="169">
        <f>SUM(G141:G146)</f>
        <v>383.0464</v>
      </c>
      <c r="H147" t="s" s="150">
        <v>68</v>
      </c>
      <c r="I147" s="7"/>
      <c r="J147" s="25"/>
      <c r="K147" s="25"/>
      <c r="L147" s="7"/>
      <c r="M147" s="7"/>
    </row>
    <row r="148" ht="14" customHeight="1">
      <c r="A148" s="7"/>
      <c r="B148" s="7"/>
      <c r="C148" s="7"/>
      <c r="D148" s="7"/>
      <c r="E148" s="7"/>
      <c r="F148" s="7"/>
      <c r="G148" s="7"/>
      <c r="H148" s="7"/>
      <c r="I148" s="7"/>
      <c r="J148" s="48"/>
      <c r="K148" s="48"/>
      <c r="L148" s="7"/>
      <c r="M148" s="7"/>
    </row>
    <row r="149" ht="14" customHeight="1">
      <c r="A149" s="7"/>
      <c r="B149" t="s" s="11">
        <v>82</v>
      </c>
      <c r="C149" s="25">
        <f>G147</f>
        <v>383.0464</v>
      </c>
      <c r="D149" t="s" s="11">
        <v>125</v>
      </c>
      <c r="E149" s="25">
        <v>2.98</v>
      </c>
      <c r="F149" t="s" s="11">
        <v>81</v>
      </c>
      <c r="G149" s="7"/>
      <c r="H149" s="7"/>
      <c r="I149" s="28"/>
      <c r="J149" s="164">
        <f>E149*C149</f>
        <v>1141.478272</v>
      </c>
      <c r="K149" t="s" s="133">
        <v>68</v>
      </c>
      <c r="L149" s="34"/>
      <c r="M149" s="7"/>
    </row>
    <row r="150" ht="14" customHeight="1">
      <c r="A150" s="7"/>
      <c r="B150" t="s" s="11">
        <v>84</v>
      </c>
      <c r="C150" s="25">
        <f>G147</f>
        <v>383.0464</v>
      </c>
      <c r="D150" t="s" s="11">
        <v>125</v>
      </c>
      <c r="E150" s="25">
        <v>3.48</v>
      </c>
      <c r="F150" t="s" s="11">
        <v>81</v>
      </c>
      <c r="G150" s="25">
        <f>C150*E150</f>
        <v>1333.001472</v>
      </c>
      <c r="H150" t="s" s="11">
        <v>68</v>
      </c>
      <c r="I150" s="7"/>
      <c r="J150" s="97"/>
      <c r="K150" s="97"/>
      <c r="L150" s="7"/>
      <c r="M150" s="7"/>
    </row>
    <row r="151" ht="14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ht="14" customHeight="1">
      <c r="A152" t="s" s="11">
        <v>78</v>
      </c>
      <c r="B152" t="s" s="41">
        <v>363</v>
      </c>
      <c r="C152" s="25">
        <v>15</v>
      </c>
      <c r="D152" t="s" s="11">
        <v>125</v>
      </c>
      <c r="E152" s="25">
        <v>3.24</v>
      </c>
      <c r="F152" t="s" s="11">
        <v>81</v>
      </c>
      <c r="G152" s="25">
        <f>E152*C152</f>
        <v>48.6</v>
      </c>
      <c r="H152" t="s" s="11">
        <v>16</v>
      </c>
      <c r="I152" s="7"/>
      <c r="J152" s="7"/>
      <c r="K152" s="7"/>
      <c r="L152" s="7"/>
      <c r="M152" s="7"/>
    </row>
    <row r="153" ht="14" customHeight="1">
      <c r="A153" s="7"/>
      <c r="B153" s="40"/>
      <c r="C153" s="7"/>
      <c r="D153" s="7"/>
      <c r="E153" t="s" s="11">
        <v>371</v>
      </c>
      <c r="F153" s="7"/>
      <c r="G153" s="7"/>
      <c r="H153" s="7"/>
      <c r="I153" s="7"/>
      <c r="J153" s="27"/>
      <c r="K153" s="27"/>
      <c r="L153" s="7"/>
      <c r="M153" s="7"/>
    </row>
    <row r="154" ht="14" customHeight="1">
      <c r="A154" s="7"/>
      <c r="B154" s="7"/>
      <c r="C154" s="7"/>
      <c r="D154" s="25">
        <f>G152</f>
        <v>48.6</v>
      </c>
      <c r="E154" t="s" s="11">
        <v>125</v>
      </c>
      <c r="F154" s="25">
        <v>2.03</v>
      </c>
      <c r="G154" t="s" s="11">
        <v>81</v>
      </c>
      <c r="H154" s="7"/>
      <c r="I154" s="28"/>
      <c r="J154" s="164">
        <f>D154*F154</f>
        <v>98.658</v>
      </c>
      <c r="K154" t="s" s="133">
        <v>68</v>
      </c>
      <c r="L154" s="34"/>
      <c r="M154" s="7"/>
    </row>
    <row r="155" ht="14" customHeight="1">
      <c r="A155" s="7"/>
      <c r="B155" s="7"/>
      <c r="C155" s="7"/>
      <c r="D155" s="7"/>
      <c r="E155" s="7"/>
      <c r="F155" t="s" s="11">
        <v>372</v>
      </c>
      <c r="G155" s="7"/>
      <c r="H155" s="7"/>
      <c r="I155" s="7"/>
      <c r="J155" s="35"/>
      <c r="K155" s="35"/>
      <c r="L155" s="7"/>
      <c r="M155" s="7"/>
    </row>
    <row r="156" ht="14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ht="14" customHeight="1">
      <c r="A157" s="7"/>
      <c r="B157" s="7"/>
      <c r="C157" t="s" s="11">
        <v>345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ht="14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ht="14" customHeight="1">
      <c r="A159" t="s" s="11">
        <v>324</v>
      </c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ht="14" customHeight="1">
      <c r="A160" t="s" s="11">
        <v>72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ht="14" customHeight="1">
      <c r="A161" s="7"/>
      <c r="B161" s="7"/>
      <c r="C161" s="25">
        <v>9.84</v>
      </c>
      <c r="D161" t="s" s="11">
        <v>125</v>
      </c>
      <c r="E161" s="25">
        <v>13</v>
      </c>
      <c r="F161" t="s" s="11">
        <v>81</v>
      </c>
      <c r="G161" s="25">
        <f>C161*E161</f>
        <v>127.92</v>
      </c>
      <c r="H161" s="7"/>
      <c r="I161" s="7"/>
      <c r="J161" s="7"/>
      <c r="K161" s="7"/>
      <c r="L161" s="7"/>
      <c r="M161" s="7"/>
    </row>
    <row r="162" ht="14" customHeight="1">
      <c r="A162" s="7"/>
      <c r="B162" s="7"/>
      <c r="C162" t="s" s="11">
        <v>373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ht="14" customHeight="1">
      <c r="A163" s="7"/>
      <c r="B163" s="7"/>
      <c r="C163" t="s" s="11">
        <v>374</v>
      </c>
      <c r="D163" s="7"/>
      <c r="E163" s="7"/>
      <c r="F163" s="7"/>
      <c r="G163" s="48">
        <v>-3</v>
      </c>
      <c r="H163" s="48"/>
      <c r="I163" s="25"/>
      <c r="J163" s="7"/>
      <c r="K163" s="7"/>
      <c r="L163" s="7"/>
      <c r="M163" s="7"/>
    </row>
    <row r="164" ht="14" customHeight="1">
      <c r="A164" s="7"/>
      <c r="B164" s="7"/>
      <c r="C164" s="7"/>
      <c r="D164" s="7"/>
      <c r="E164" s="7"/>
      <c r="F164" s="7"/>
      <c r="G164" s="97">
        <f>SUM(G161:G163)</f>
        <v>124.92</v>
      </c>
      <c r="H164" t="s" s="150">
        <v>16</v>
      </c>
      <c r="I164" s="7"/>
      <c r="J164" s="7"/>
      <c r="K164" s="7"/>
      <c r="L164" s="7"/>
      <c r="M164" s="7"/>
    </row>
    <row r="165" ht="14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ht="14" customHeight="1">
      <c r="A166" s="7"/>
      <c r="B166" s="7"/>
      <c r="C166" s="7"/>
      <c r="D166" s="7"/>
      <c r="E166" s="7"/>
      <c r="F166" s="7"/>
      <c r="G166" s="7"/>
      <c r="H166" s="7"/>
      <c r="I166" s="7"/>
      <c r="J166" s="27"/>
      <c r="K166" s="27"/>
      <c r="L166" s="7"/>
      <c r="M166" s="7"/>
    </row>
    <row r="167" ht="14" customHeight="1">
      <c r="A167" s="7"/>
      <c r="B167" s="7"/>
      <c r="C167" s="7"/>
      <c r="D167" s="25">
        <f>SUM(G164)</f>
        <v>124.92</v>
      </c>
      <c r="E167" t="s" s="11">
        <v>125</v>
      </c>
      <c r="F167" s="25">
        <v>4.03</v>
      </c>
      <c r="G167" t="s" s="11">
        <v>81</v>
      </c>
      <c r="H167" s="7"/>
      <c r="I167" s="28"/>
      <c r="J167" s="164">
        <f>F167*D167</f>
        <v>503.4276</v>
      </c>
      <c r="K167" t="s" s="133">
        <v>68</v>
      </c>
      <c r="L167" s="34"/>
      <c r="M167" s="7"/>
    </row>
    <row r="168" ht="14" customHeight="1">
      <c r="A168" s="7"/>
      <c r="B168" s="7"/>
      <c r="C168" s="7"/>
      <c r="D168" s="7"/>
      <c r="E168" s="7"/>
      <c r="F168" s="7"/>
      <c r="G168" s="7"/>
      <c r="H168" s="7"/>
      <c r="I168" s="7"/>
      <c r="J168" s="35"/>
      <c r="K168" s="35"/>
      <c r="L168" s="7"/>
      <c r="M168" s="7"/>
    </row>
    <row r="169" ht="14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ht="14" customHeight="1">
      <c r="A170" t="s" s="11">
        <v>324</v>
      </c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ht="14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ht="14" customHeight="1">
      <c r="A172" t="s" s="11">
        <v>375</v>
      </c>
      <c r="B172" s="7"/>
      <c r="C172" s="25">
        <v>15.38</v>
      </c>
      <c r="D172" t="s" s="11">
        <v>125</v>
      </c>
      <c r="E172" s="25">
        <v>4.92</v>
      </c>
      <c r="F172" t="s" s="11">
        <v>81</v>
      </c>
      <c r="G172" s="25">
        <f>E172*C172</f>
        <v>75.6696</v>
      </c>
      <c r="H172" s="7"/>
      <c r="I172" s="7"/>
      <c r="J172" s="7"/>
      <c r="K172" s="7"/>
      <c r="L172" s="7"/>
      <c r="M172" s="7"/>
    </row>
    <row r="173" ht="14" customHeight="1">
      <c r="A173" s="7"/>
      <c r="B173" s="7"/>
      <c r="C173" t="s" s="11">
        <v>376</v>
      </c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ht="14" customHeight="1">
      <c r="A174" t="s" s="11">
        <v>377</v>
      </c>
      <c r="B174" s="7"/>
      <c r="C174" s="25">
        <v>14.28</v>
      </c>
      <c r="D174" t="s" s="11">
        <v>125</v>
      </c>
      <c r="E174" s="25">
        <v>13.06</v>
      </c>
      <c r="F174" t="s" s="11">
        <v>81</v>
      </c>
      <c r="G174" s="25">
        <f>E174*C174</f>
        <v>186.4968</v>
      </c>
      <c r="H174" s="7"/>
      <c r="I174" s="7"/>
      <c r="J174" s="7"/>
      <c r="K174" s="7"/>
      <c r="L174" s="7"/>
      <c r="M174" s="7"/>
    </row>
    <row r="175" ht="14" customHeight="1">
      <c r="A175" s="7"/>
      <c r="B175" s="7"/>
      <c r="C175" t="s" s="11">
        <v>378</v>
      </c>
      <c r="D175" s="7"/>
      <c r="E175" s="7"/>
      <c r="F175" s="7"/>
      <c r="G175" s="25"/>
      <c r="H175" s="7"/>
      <c r="I175" s="7"/>
      <c r="J175" s="7"/>
      <c r="K175" s="7"/>
      <c r="L175" s="7"/>
      <c r="M175" s="7"/>
    </row>
    <row r="176" ht="14" customHeight="1">
      <c r="A176" s="7"/>
      <c r="B176" s="7"/>
      <c r="C176" t="s" s="11">
        <v>379</v>
      </c>
      <c r="D176" s="7"/>
      <c r="E176" s="7"/>
      <c r="F176" s="7"/>
      <c r="G176" s="48"/>
      <c r="H176" s="48"/>
      <c r="I176" s="25"/>
      <c r="J176" s="7"/>
      <c r="K176" s="7"/>
      <c r="L176" s="7"/>
      <c r="M176" s="7"/>
    </row>
    <row r="177" ht="14" customHeight="1">
      <c r="A177" s="7"/>
      <c r="B177" s="7"/>
      <c r="C177" s="7"/>
      <c r="D177" s="7"/>
      <c r="E177" s="7"/>
      <c r="F177" s="7"/>
      <c r="G177" s="97">
        <f>SUM(G172:G174)</f>
        <v>262.1664</v>
      </c>
      <c r="H177" t="s" s="150">
        <v>16</v>
      </c>
      <c r="I177" s="7"/>
      <c r="J177" s="7"/>
      <c r="K177" s="7"/>
      <c r="L177" s="7"/>
      <c r="M177" s="7"/>
    </row>
    <row r="178" ht="14" customHeight="1">
      <c r="A178" s="7"/>
      <c r="B178" s="7"/>
      <c r="C178" s="7"/>
      <c r="D178" s="7"/>
      <c r="E178" s="7"/>
      <c r="F178" s="7"/>
      <c r="G178" s="7"/>
      <c r="H178" s="7"/>
      <c r="I178" s="7"/>
      <c r="J178" s="27"/>
      <c r="K178" s="27"/>
      <c r="L178" s="7"/>
      <c r="M178" s="7"/>
    </row>
    <row r="179" ht="14" customHeight="1">
      <c r="A179" s="7"/>
      <c r="B179" s="7"/>
      <c r="C179" s="7"/>
      <c r="D179" s="25">
        <f>G177</f>
        <v>262.1664</v>
      </c>
      <c r="E179" t="s" s="11">
        <v>125</v>
      </c>
      <c r="F179" s="25">
        <v>3.35</v>
      </c>
      <c r="G179" t="s" s="11">
        <v>81</v>
      </c>
      <c r="H179" s="7"/>
      <c r="I179" s="28"/>
      <c r="J179" s="164">
        <f>F179*D179</f>
        <v>878.25744</v>
      </c>
      <c r="K179" t="s" s="133">
        <v>68</v>
      </c>
      <c r="L179" s="34"/>
      <c r="M179" s="7"/>
    </row>
    <row r="180" ht="14" customHeight="1">
      <c r="A180" s="7"/>
      <c r="B180" s="7"/>
      <c r="C180" s="7"/>
      <c r="D180" s="7"/>
      <c r="E180" s="7"/>
      <c r="F180" s="7"/>
      <c r="G180" s="7"/>
      <c r="H180" s="7"/>
      <c r="I180" s="7"/>
      <c r="J180" s="35"/>
      <c r="K180" s="35"/>
      <c r="L180" s="7"/>
      <c r="M180" s="7"/>
    </row>
    <row r="181" ht="14" customHeight="1">
      <c r="A181" s="7"/>
      <c r="B181" s="7"/>
      <c r="C181" t="s" s="11">
        <v>345</v>
      </c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ht="14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ht="14" customHeight="1">
      <c r="A183" t="s" s="11">
        <v>324</v>
      </c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ht="14" customHeight="1">
      <c r="A184" t="s" s="11">
        <v>70</v>
      </c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ht="14" customHeight="1">
      <c r="A185" s="7"/>
      <c r="B185" s="7"/>
      <c r="C185" s="25">
        <v>14.28</v>
      </c>
      <c r="D185" t="s" s="11">
        <v>125</v>
      </c>
      <c r="E185" s="25">
        <v>9.050000000000001</v>
      </c>
      <c r="F185" t="s" s="11">
        <v>81</v>
      </c>
      <c r="G185" s="25">
        <f>E185*C185</f>
        <v>129.234</v>
      </c>
      <c r="H185" s="7"/>
      <c r="I185" s="7"/>
      <c r="J185" s="7"/>
      <c r="K185" s="7"/>
      <c r="L185" s="7"/>
      <c r="M185" s="7"/>
    </row>
    <row r="186" ht="14" customHeight="1">
      <c r="A186" s="7"/>
      <c r="B186" s="7"/>
      <c r="C186" t="s" s="11">
        <v>380</v>
      </c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ht="14" customHeight="1">
      <c r="A187" s="7"/>
      <c r="B187" s="7"/>
      <c r="C187" t="s" s="11">
        <v>381</v>
      </c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ht="14" customHeight="1">
      <c r="A188" s="7"/>
      <c r="B188" s="7"/>
      <c r="C188" s="25">
        <v>-2.57</v>
      </c>
      <c r="D188" t="s" s="11">
        <v>125</v>
      </c>
      <c r="E188" s="25">
        <v>7.14</v>
      </c>
      <c r="F188" t="s" s="11">
        <v>81</v>
      </c>
      <c r="G188" s="25">
        <v>-18.35</v>
      </c>
      <c r="H188" s="7"/>
      <c r="I188" s="7"/>
      <c r="J188" s="7"/>
      <c r="K188" s="7"/>
      <c r="L188" s="7"/>
      <c r="M188" s="7"/>
    </row>
    <row r="189" ht="14" customHeight="1">
      <c r="A189" s="7"/>
      <c r="B189" s="7"/>
      <c r="C189" t="s" s="11">
        <v>382</v>
      </c>
      <c r="D189" s="7"/>
      <c r="E189" s="136"/>
      <c r="F189" s="7"/>
      <c r="G189" s="7"/>
      <c r="H189" s="7"/>
      <c r="I189" s="7"/>
      <c r="J189" s="7"/>
      <c r="K189" s="7"/>
      <c r="L189" s="7"/>
      <c r="M189" s="7"/>
    </row>
    <row r="190" ht="14" customHeight="1">
      <c r="A190" s="7"/>
      <c r="B190" s="7"/>
      <c r="C190" t="s" s="11">
        <v>374</v>
      </c>
      <c r="D190" s="7"/>
      <c r="E190" s="7"/>
      <c r="F190" s="7"/>
      <c r="G190" s="48">
        <v>-24.5</v>
      </c>
      <c r="H190" s="48"/>
      <c r="I190" s="25"/>
      <c r="J190" s="7"/>
      <c r="K190" s="7"/>
      <c r="L190" s="7"/>
      <c r="M190" s="7"/>
    </row>
    <row r="191" ht="14" customHeight="1">
      <c r="A191" s="7"/>
      <c r="B191" s="7"/>
      <c r="C191" s="7"/>
      <c r="D191" s="7"/>
      <c r="E191" s="7"/>
      <c r="F191" s="7"/>
      <c r="G191" s="97">
        <f>SUM(G185:G190)</f>
        <v>86.384</v>
      </c>
      <c r="H191" t="s" s="150">
        <v>16</v>
      </c>
      <c r="I191" s="7"/>
      <c r="J191" s="7"/>
      <c r="K191" s="7"/>
      <c r="L191" s="7"/>
      <c r="M191" s="7"/>
    </row>
    <row r="192" ht="14" customHeight="1">
      <c r="A192" s="7"/>
      <c r="B192" s="7"/>
      <c r="C192" s="7"/>
      <c r="D192" s="7"/>
      <c r="E192" s="7"/>
      <c r="F192" s="7"/>
      <c r="G192" s="7"/>
      <c r="H192" s="7"/>
      <c r="I192" s="7"/>
      <c r="J192" s="27"/>
      <c r="K192" s="27"/>
      <c r="L192" s="7"/>
      <c r="M192" s="7"/>
    </row>
    <row r="193" ht="14" customHeight="1">
      <c r="A193" s="7"/>
      <c r="B193" s="7"/>
      <c r="C193" s="7"/>
      <c r="D193" s="25">
        <f>G191</f>
        <v>86.384</v>
      </c>
      <c r="E193" t="s" s="11">
        <v>125</v>
      </c>
      <c r="F193" s="25">
        <v>3.35</v>
      </c>
      <c r="G193" t="s" s="11">
        <v>81</v>
      </c>
      <c r="H193" s="7"/>
      <c r="I193" s="28"/>
      <c r="J193" s="164">
        <f>F193*D193</f>
        <v>289.3864</v>
      </c>
      <c r="K193" t="s" s="133">
        <v>68</v>
      </c>
      <c r="L193" s="34"/>
      <c r="M193" s="7"/>
    </row>
    <row r="194" ht="14" customHeight="1">
      <c r="A194" s="7"/>
      <c r="B194" s="7"/>
      <c r="C194" s="7"/>
      <c r="D194" s="7"/>
      <c r="E194" s="7"/>
      <c r="F194" s="7"/>
      <c r="G194" s="7"/>
      <c r="H194" s="7"/>
      <c r="I194" s="7"/>
      <c r="J194" s="97"/>
      <c r="K194" s="35"/>
      <c r="L194" s="7"/>
      <c r="M194" s="7"/>
    </row>
    <row r="195" ht="14" customHeight="1">
      <c r="A195" s="7"/>
      <c r="B195" s="7"/>
      <c r="C195" s="25">
        <f>J193</f>
        <v>289.3864</v>
      </c>
      <c r="D195" t="s" s="11">
        <v>347</v>
      </c>
      <c r="E195" s="25">
        <f t="shared" si="46"/>
        <v>2720.66958875</v>
      </c>
      <c r="F195" t="s" s="11">
        <v>81</v>
      </c>
      <c r="G195" s="172">
        <f>C195/E195</f>
        <v>0.106365874487889</v>
      </c>
      <c r="H195" s="7"/>
      <c r="I195" s="7"/>
      <c r="J195" s="25"/>
      <c r="K195" s="7"/>
      <c r="L195" s="7"/>
      <c r="M195" s="7"/>
    </row>
    <row r="196" ht="14" customHeight="1">
      <c r="A196" s="7"/>
      <c r="B196" t="s" s="11">
        <v>348</v>
      </c>
      <c r="C196" s="7"/>
      <c r="D196" s="25">
        <f>'WOHFLÄ.XLS'!I18</f>
        <v>931.4324966</v>
      </c>
      <c r="E196" t="s" s="11">
        <v>125</v>
      </c>
      <c r="F196" s="172">
        <f>G195</f>
        <v>0.106365874487889</v>
      </c>
      <c r="G196" t="s" s="11">
        <v>81</v>
      </c>
      <c r="H196" s="7"/>
      <c r="I196" s="7"/>
      <c r="J196" s="25">
        <f>F196*D196</f>
        <v>99.07263202729671</v>
      </c>
      <c r="K196" t="s" s="11">
        <v>68</v>
      </c>
      <c r="L196" s="7"/>
      <c r="M196" s="7"/>
    </row>
    <row r="197" ht="14" customHeight="1">
      <c r="A197" s="7"/>
      <c r="B197" t="s" s="11">
        <v>224</v>
      </c>
      <c r="C197" s="7"/>
      <c r="D197" s="25">
        <f>'WOHFLÄ.XLS'!I33</f>
        <v>908.57975565</v>
      </c>
      <c r="E197" t="s" s="11">
        <v>125</v>
      </c>
      <c r="F197" s="172">
        <f>G195</f>
        <v>0.106365874487889</v>
      </c>
      <c r="G197" t="s" s="11">
        <v>81</v>
      </c>
      <c r="H197" s="7"/>
      <c r="I197" s="7"/>
      <c r="J197" s="25">
        <f>F197*D197</f>
        <v>96.64188025170481</v>
      </c>
      <c r="K197" t="s" s="11">
        <v>68</v>
      </c>
      <c r="L197" s="7"/>
      <c r="M197" s="7"/>
    </row>
    <row r="198" ht="14" customHeight="1">
      <c r="A198" s="7"/>
      <c r="B198" t="s" s="11">
        <v>349</v>
      </c>
      <c r="C198" s="7"/>
      <c r="D198" s="25">
        <f>'WOHFLÄ.XLS'!I48</f>
        <v>880.6573365</v>
      </c>
      <c r="E198" t="s" s="11">
        <v>125</v>
      </c>
      <c r="F198" s="172">
        <f>G195</f>
        <v>0.106365874487889</v>
      </c>
      <c r="G198" t="s" s="11">
        <v>81</v>
      </c>
      <c r="H198" s="7"/>
      <c r="I198" s="7"/>
      <c r="J198" s="25">
        <f>F198*D198</f>
        <v>93.6718877209976</v>
      </c>
      <c r="K198" t="s" s="11">
        <v>68</v>
      </c>
      <c r="L198" s="7"/>
      <c r="M198" s="7"/>
    </row>
    <row r="199" ht="14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ht="14" customHeight="1">
      <c r="A200" t="s" s="11">
        <v>324</v>
      </c>
      <c r="B200" s="7"/>
      <c r="C200" s="7"/>
      <c r="D200" s="7"/>
      <c r="E200" s="7"/>
      <c r="F200" s="7"/>
      <c r="G200" s="7"/>
      <c r="H200" s="7"/>
      <c r="I200" s="7"/>
      <c r="J200" s="25"/>
      <c r="K200" s="25"/>
      <c r="L200" s="7"/>
      <c r="M200" s="7"/>
    </row>
    <row r="201" ht="14" customHeight="1">
      <c r="A201" t="s" s="11">
        <v>338</v>
      </c>
      <c r="B201" s="7"/>
      <c r="C201" s="7"/>
      <c r="D201" s="7"/>
      <c r="E201" s="7"/>
      <c r="F201" s="7"/>
      <c r="G201" s="7"/>
      <c r="H201" s="7"/>
      <c r="I201" s="7"/>
      <c r="J201" s="25"/>
      <c r="K201" s="25"/>
      <c r="L201" s="7"/>
      <c r="M201" s="7"/>
    </row>
    <row r="202" ht="14" customHeight="1">
      <c r="A202" s="7"/>
      <c r="B202" t="s" s="11">
        <v>50</v>
      </c>
      <c r="C202" t="s" s="11">
        <v>383</v>
      </c>
      <c r="D202" s="7"/>
      <c r="E202" s="25">
        <v>13</v>
      </c>
      <c r="F202" t="s" s="11">
        <v>81</v>
      </c>
      <c r="G202" s="25">
        <v>127.14</v>
      </c>
      <c r="H202" s="7"/>
      <c r="I202" s="7"/>
      <c r="J202" s="25"/>
      <c r="K202" s="25"/>
      <c r="L202" s="7"/>
      <c r="M202" s="7"/>
    </row>
    <row r="203" ht="14" customHeight="1">
      <c r="A203" s="7"/>
      <c r="B203" s="7"/>
      <c r="C203" t="s" s="11">
        <v>384</v>
      </c>
      <c r="D203" s="7"/>
      <c r="E203" s="7"/>
      <c r="F203" s="7"/>
      <c r="G203" s="7"/>
      <c r="H203" s="7"/>
      <c r="I203" s="7"/>
      <c r="J203" s="25"/>
      <c r="K203" s="25"/>
      <c r="L203" s="7"/>
      <c r="M203" s="7"/>
    </row>
    <row r="204" ht="14" customHeight="1">
      <c r="A204" s="7"/>
      <c r="B204" t="s" s="11">
        <v>337</v>
      </c>
      <c r="C204" s="25">
        <v>-4.86</v>
      </c>
      <c r="D204" t="s" s="11">
        <v>125</v>
      </c>
      <c r="E204" s="25">
        <v>7.06</v>
      </c>
      <c r="F204" t="s" s="11">
        <v>81</v>
      </c>
      <c r="G204" s="25">
        <f>E204*C204</f>
        <v>-34.3116</v>
      </c>
      <c r="H204" s="7"/>
      <c r="I204" s="7"/>
      <c r="J204" s="25"/>
      <c r="K204" s="25"/>
      <c r="L204" s="7"/>
      <c r="M204" s="7"/>
    </row>
    <row r="205" ht="14" customHeight="1">
      <c r="A205" s="7"/>
      <c r="B205" s="7"/>
      <c r="C205" t="s" s="11">
        <v>385</v>
      </c>
      <c r="D205" s="7"/>
      <c r="E205" s="7"/>
      <c r="F205" s="7"/>
      <c r="G205" s="7"/>
      <c r="H205" s="7"/>
      <c r="I205" s="7"/>
      <c r="J205" s="25"/>
      <c r="K205" s="25"/>
      <c r="L205" s="7"/>
      <c r="M205" s="7"/>
    </row>
    <row r="206" ht="14" customHeight="1">
      <c r="A206" s="7"/>
      <c r="B206" s="7"/>
      <c r="C206" s="7"/>
      <c r="D206" s="7"/>
      <c r="E206" s="7"/>
      <c r="F206" s="7"/>
      <c r="G206" s="48"/>
      <c r="H206" s="7"/>
      <c r="I206" s="7"/>
      <c r="J206" s="25"/>
      <c r="K206" s="25"/>
      <c r="L206" s="7"/>
      <c r="M206" s="7"/>
    </row>
    <row r="207" ht="14" customHeight="1">
      <c r="A207" s="7"/>
      <c r="B207" s="7"/>
      <c r="C207" s="7"/>
      <c r="D207" s="7"/>
      <c r="E207" s="7"/>
      <c r="F207" s="7"/>
      <c r="G207" s="97">
        <f>SUM(G202:G206)</f>
        <v>92.8284</v>
      </c>
      <c r="H207" t="s" s="11">
        <v>16</v>
      </c>
      <c r="I207" s="7"/>
      <c r="J207" s="25"/>
      <c r="K207" s="25"/>
      <c r="L207" s="7"/>
      <c r="M207" s="7"/>
    </row>
    <row r="208" ht="14" customHeight="1">
      <c r="A208" s="7"/>
      <c r="B208" s="7"/>
      <c r="C208" s="7"/>
      <c r="D208" s="7"/>
      <c r="E208" s="7"/>
      <c r="F208" s="7"/>
      <c r="G208" s="7"/>
      <c r="H208" s="7"/>
      <c r="I208" s="7"/>
      <c r="J208" s="48"/>
      <c r="K208" s="48"/>
      <c r="L208" s="7"/>
      <c r="M208" s="7"/>
    </row>
    <row r="209" ht="14" customHeight="1">
      <c r="A209" s="7"/>
      <c r="B209" t="s" s="11">
        <v>386</v>
      </c>
      <c r="C209" s="25">
        <v>92.83</v>
      </c>
      <c r="D209" t="s" s="11">
        <v>125</v>
      </c>
      <c r="E209" s="25">
        <v>4.03</v>
      </c>
      <c r="F209" t="s" s="11">
        <v>36</v>
      </c>
      <c r="G209" s="7"/>
      <c r="H209" s="7"/>
      <c r="I209" s="28"/>
      <c r="J209" s="173">
        <v>374.1</v>
      </c>
      <c r="K209" t="s" s="133">
        <v>68</v>
      </c>
      <c r="L209" s="34"/>
      <c r="M209" s="7"/>
    </row>
    <row r="210" ht="14" customHeight="1">
      <c r="A210" s="7"/>
      <c r="B210" s="7"/>
      <c r="C210" s="7"/>
      <c r="D210" s="7"/>
      <c r="E210" s="7"/>
      <c r="F210" s="7"/>
      <c r="G210" s="7"/>
      <c r="H210" s="7"/>
      <c r="I210" s="7"/>
      <c r="J210" s="35"/>
      <c r="K210" s="35"/>
      <c r="L210" s="7"/>
      <c r="M210" s="7"/>
    </row>
    <row r="211" ht="14" customHeight="1">
      <c r="A211" s="7"/>
      <c r="B211" t="s" s="11">
        <v>337</v>
      </c>
      <c r="C211" s="25">
        <v>34.31</v>
      </c>
      <c r="D211" t="s" s="11">
        <v>125</v>
      </c>
      <c r="E211" s="25">
        <v>4.03</v>
      </c>
      <c r="F211" t="s" s="11">
        <v>81</v>
      </c>
      <c r="G211" s="25">
        <f>E211*C211</f>
        <v>138.2693</v>
      </c>
      <c r="H211" t="s" s="11">
        <v>68</v>
      </c>
      <c r="I211" s="25"/>
      <c r="J211" s="25"/>
      <c r="K211" s="25"/>
      <c r="L211" s="7"/>
      <c r="M211" s="7"/>
    </row>
    <row r="212" ht="14" customHeight="1">
      <c r="A212" s="7"/>
      <c r="B212" s="7"/>
      <c r="C212" s="7"/>
      <c r="D212" s="7"/>
      <c r="E212" s="7"/>
      <c r="F212" s="7"/>
      <c r="G212" s="7"/>
      <c r="H212" s="25"/>
      <c r="I212" s="25"/>
      <c r="J212" s="25"/>
      <c r="K212" s="25"/>
      <c r="L212" s="7"/>
      <c r="M212" s="7"/>
    </row>
    <row r="213" ht="14" customHeight="1">
      <c r="A213" s="7"/>
      <c r="B213" t="s" s="11">
        <v>387</v>
      </c>
      <c r="C213" s="7"/>
      <c r="D213" s="7"/>
      <c r="E213" s="7"/>
      <c r="F213" s="7"/>
      <c r="G213" s="7"/>
      <c r="H213" s="25"/>
      <c r="I213" s="25"/>
      <c r="J213" s="25"/>
      <c r="K213" s="25"/>
      <c r="L213" s="7"/>
      <c r="M213" s="7"/>
    </row>
    <row r="214" ht="14" customHeight="1">
      <c r="A214" s="7"/>
      <c r="B214" s="7"/>
      <c r="C214" s="7"/>
      <c r="D214" s="25">
        <f>D106</f>
        <v>356.568873623785</v>
      </c>
      <c r="E214" t="s" s="11">
        <v>347</v>
      </c>
      <c r="F214" s="25">
        <f>F106</f>
        <v>2720.66958875</v>
      </c>
      <c r="G214" t="s" s="11">
        <v>81</v>
      </c>
      <c r="H214" s="172">
        <f>D214/F214</f>
        <v>0.131059234498081</v>
      </c>
      <c r="I214" s="172"/>
      <c r="J214" s="27"/>
      <c r="K214" s="27"/>
      <c r="L214" s="7"/>
      <c r="M214" s="7"/>
    </row>
    <row r="215" ht="14" customHeight="1">
      <c r="A215" s="7"/>
      <c r="B215" t="s" s="11">
        <v>356</v>
      </c>
      <c r="C215" s="7"/>
      <c r="D215" s="25">
        <f>G211</f>
        <v>138.2693</v>
      </c>
      <c r="E215" t="s" s="11">
        <v>125</v>
      </c>
      <c r="F215" s="172">
        <f>H214</f>
        <v>0.131059234498081</v>
      </c>
      <c r="G215" t="s" s="11">
        <v>81</v>
      </c>
      <c r="H215" s="7"/>
      <c r="I215" s="28"/>
      <c r="J215" s="164">
        <f>F215*D215</f>
        <v>18.1214686125855</v>
      </c>
      <c r="K215" t="s" s="133">
        <v>68</v>
      </c>
      <c r="L215" s="34"/>
      <c r="M215" s="7"/>
    </row>
    <row r="216" ht="14" customHeight="1">
      <c r="A216" s="7"/>
      <c r="B216" s="7"/>
      <c r="C216" s="7"/>
      <c r="D216" s="7"/>
      <c r="E216" s="7"/>
      <c r="F216" s="172"/>
      <c r="G216" s="7"/>
      <c r="H216" s="7"/>
      <c r="I216" s="7"/>
      <c r="J216" s="30"/>
      <c r="K216" s="30"/>
      <c r="L216" s="7"/>
      <c r="M216" s="7"/>
    </row>
    <row r="217" ht="14" customHeight="1">
      <c r="A217" s="7"/>
      <c r="B217" t="s" s="11">
        <v>357</v>
      </c>
      <c r="C217" s="7"/>
      <c r="D217" s="25">
        <f>D215</f>
        <v>138.2693</v>
      </c>
      <c r="E217" t="s" s="11">
        <v>358</v>
      </c>
      <c r="F217" s="25">
        <v>18.13</v>
      </c>
      <c r="G217" t="s" s="11">
        <v>81</v>
      </c>
      <c r="H217" s="7"/>
      <c r="I217" s="28"/>
      <c r="J217" s="164">
        <f>D217-F217</f>
        <v>120.1393</v>
      </c>
      <c r="K217" t="s" s="133">
        <v>68</v>
      </c>
      <c r="L217" s="34"/>
      <c r="M217" s="7"/>
    </row>
    <row r="218" ht="14" customHeight="1">
      <c r="A218" s="7"/>
      <c r="B218" s="7"/>
      <c r="C218" s="7"/>
      <c r="D218" s="7"/>
      <c r="E218" s="7"/>
      <c r="F218" s="7"/>
      <c r="G218" s="7"/>
      <c r="H218" s="7"/>
      <c r="I218" s="7"/>
      <c r="J218" s="35"/>
      <c r="K218" s="35"/>
      <c r="L218" s="7"/>
      <c r="M218" s="7"/>
    </row>
    <row r="219" ht="14" customHeight="1">
      <c r="A219" s="7"/>
      <c r="B219" s="7"/>
      <c r="C219" s="25">
        <f>J217</f>
        <v>120.1393</v>
      </c>
      <c r="D219" t="s" s="11">
        <v>347</v>
      </c>
      <c r="E219" s="25">
        <f>'WOHFLÄ.XLS'!$I$50</f>
        <v>2720.66958875</v>
      </c>
      <c r="F219" t="s" s="11">
        <v>81</v>
      </c>
      <c r="G219" s="172">
        <f>C219/E219</f>
        <v>0.0441579898186746</v>
      </c>
      <c r="H219" s="7"/>
      <c r="I219" s="7"/>
      <c r="J219" s="25"/>
      <c r="K219" s="7"/>
      <c r="L219" s="7"/>
      <c r="M219" s="7"/>
    </row>
    <row r="220" ht="14" customHeight="1">
      <c r="A220" s="7"/>
      <c r="B220" t="s" s="11">
        <v>348</v>
      </c>
      <c r="C220" s="7"/>
      <c r="D220" s="25">
        <f>'WOHFLÄ.XLS'!I18</f>
        <v>931.4324966</v>
      </c>
      <c r="E220" t="s" s="11">
        <v>125</v>
      </c>
      <c r="F220" s="172">
        <f>G219</f>
        <v>0.0441579898186746</v>
      </c>
      <c r="G220" t="s" s="11">
        <v>81</v>
      </c>
      <c r="H220" s="7"/>
      <c r="I220" s="7"/>
      <c r="J220" s="25">
        <f>F220*D220</f>
        <v>41.1301867016455</v>
      </c>
      <c r="K220" t="s" s="11">
        <v>68</v>
      </c>
      <c r="L220" s="7"/>
      <c r="M220" s="7"/>
    </row>
    <row r="221" ht="14" customHeight="1">
      <c r="A221" s="7"/>
      <c r="B221" t="s" s="11">
        <v>224</v>
      </c>
      <c r="C221" s="7"/>
      <c r="D221" s="25">
        <f>'WOHFLÄ.XLS'!I33</f>
        <v>908.57975565</v>
      </c>
      <c r="E221" t="s" s="11">
        <v>125</v>
      </c>
      <c r="F221" s="172">
        <f>G219</f>
        <v>0.0441579898186746</v>
      </c>
      <c r="G221" t="s" s="11">
        <v>81</v>
      </c>
      <c r="H221" s="7"/>
      <c r="I221" s="7"/>
      <c r="J221" s="25">
        <f>F221*D221</f>
        <v>40.1210555994466</v>
      </c>
      <c r="K221" t="s" s="11">
        <v>68</v>
      </c>
      <c r="L221" s="7"/>
      <c r="M221" s="7"/>
    </row>
    <row r="222" ht="14" customHeight="1">
      <c r="A222" s="7"/>
      <c r="B222" t="s" s="11">
        <v>349</v>
      </c>
      <c r="C222" s="7"/>
      <c r="D222" s="25">
        <f>'WOHFLÄ.XLS'!I48</f>
        <v>880.6573365</v>
      </c>
      <c r="E222" t="s" s="11">
        <v>125</v>
      </c>
      <c r="F222" s="172">
        <f>G219</f>
        <v>0.0441579898186746</v>
      </c>
      <c r="G222" t="s" s="11">
        <v>81</v>
      </c>
      <c r="H222" s="7"/>
      <c r="I222" s="7"/>
      <c r="J222" s="25">
        <f>F222*D222</f>
        <v>38.8880576989081</v>
      </c>
      <c r="K222" t="s" s="11">
        <v>68</v>
      </c>
      <c r="L222" s="7"/>
      <c r="M222" s="7"/>
    </row>
    <row r="223" ht="14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ht="14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ht="14" customHeight="1">
      <c r="A225" s="7"/>
      <c r="B225" s="7"/>
      <c r="C225" t="s" s="11">
        <v>345</v>
      </c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ht="14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ht="14" customHeight="1">
      <c r="A227" t="s" s="11">
        <v>326</v>
      </c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ht="14" customHeight="1">
      <c r="A228" t="s" s="11">
        <v>124</v>
      </c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ht="14" customHeight="1">
      <c r="A229" t="s" s="11">
        <v>388</v>
      </c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ht="14" customHeight="1">
      <c r="A230" s="7"/>
      <c r="B230" t="s" s="11">
        <v>389</v>
      </c>
      <c r="C230" s="25">
        <v>19.94</v>
      </c>
      <c r="D230" t="s" s="11">
        <v>125</v>
      </c>
      <c r="E230" s="25">
        <v>13</v>
      </c>
      <c r="F230" t="s" s="11">
        <v>81</v>
      </c>
      <c r="G230" s="7"/>
      <c r="H230" s="7"/>
      <c r="I230" s="25">
        <f>E230*C230</f>
        <v>259.22</v>
      </c>
      <c r="J230" s="7"/>
      <c r="K230" s="7"/>
      <c r="L230" s="7"/>
      <c r="M230" s="7"/>
    </row>
    <row r="231" ht="14" customHeight="1">
      <c r="A231" s="7"/>
      <c r="B231" t="s" s="11">
        <v>390</v>
      </c>
      <c r="C231" s="64">
        <v>2</v>
      </c>
      <c r="D231" t="s" s="11">
        <v>125</v>
      </c>
      <c r="E231" s="25">
        <v>2.3</v>
      </c>
      <c r="F231" t="s" s="11">
        <v>125</v>
      </c>
      <c r="G231" s="25">
        <v>-0.84</v>
      </c>
      <c r="H231" t="s" s="11">
        <v>81</v>
      </c>
      <c r="I231" s="25">
        <f>G231*E231*C231</f>
        <v>-3.864</v>
      </c>
      <c r="J231" s="7"/>
      <c r="K231" s="7"/>
      <c r="L231" s="7"/>
      <c r="M231" s="7"/>
    </row>
    <row r="232" ht="14" customHeight="1">
      <c r="A232" s="7"/>
      <c r="B232" s="7"/>
      <c r="C232" s="7"/>
      <c r="D232" s="7"/>
      <c r="E232" s="7"/>
      <c r="F232" s="7"/>
      <c r="G232" t="s" s="11">
        <v>181</v>
      </c>
      <c r="H232" s="7"/>
      <c r="I232" s="7"/>
      <c r="J232" s="7"/>
      <c r="K232" s="7"/>
      <c r="L232" s="7"/>
      <c r="M232" s="7"/>
    </row>
    <row r="233" ht="14" customHeight="1">
      <c r="A233" s="7"/>
      <c r="B233" s="7"/>
      <c r="C233" s="25">
        <v>-2.3</v>
      </c>
      <c r="D233" t="s" s="11">
        <v>125</v>
      </c>
      <c r="E233" s="25">
        <v>0.6</v>
      </c>
      <c r="F233" t="s" s="11">
        <v>81</v>
      </c>
      <c r="G233" s="7"/>
      <c r="H233" s="7"/>
      <c r="I233" s="25">
        <f>E233*C233</f>
        <v>-1.38</v>
      </c>
      <c r="J233" s="7"/>
      <c r="K233" s="7"/>
      <c r="L233" s="7"/>
      <c r="M233" s="7"/>
    </row>
    <row r="234" ht="14" customHeight="1">
      <c r="A234" s="7"/>
      <c r="B234" t="s" s="11">
        <v>391</v>
      </c>
      <c r="C234" s="25">
        <v>26.7</v>
      </c>
      <c r="D234" t="s" s="11">
        <v>125</v>
      </c>
      <c r="E234" s="25">
        <v>15.38</v>
      </c>
      <c r="F234" t="s" s="11">
        <v>81</v>
      </c>
      <c r="G234" s="7"/>
      <c r="H234" s="7"/>
      <c r="I234" s="25">
        <f>E234*C234</f>
        <v>410.646</v>
      </c>
      <c r="J234" s="7"/>
      <c r="K234" s="7"/>
      <c r="L234" s="7"/>
      <c r="M234" s="7"/>
    </row>
    <row r="235" ht="14" customHeight="1">
      <c r="A235" s="7"/>
      <c r="B235" s="7"/>
      <c r="C235" s="64">
        <v>0.07000000000000001</v>
      </c>
      <c r="D235" t="s" s="11">
        <v>125</v>
      </c>
      <c r="E235" s="25">
        <v>15.38</v>
      </c>
      <c r="F235" t="s" s="11">
        <v>392</v>
      </c>
      <c r="G235" s="7"/>
      <c r="H235" s="7"/>
      <c r="I235" s="25">
        <v>0.54</v>
      </c>
      <c r="J235" s="7"/>
      <c r="K235" s="7"/>
      <c r="L235" s="7"/>
      <c r="M235" s="7"/>
    </row>
    <row r="236" ht="14" customHeight="1">
      <c r="A236" s="7"/>
      <c r="B236" s="7"/>
      <c r="C236" t="s" s="11">
        <v>393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ht="14" customHeight="1">
      <c r="A237" s="7"/>
      <c r="B237" t="s" s="11">
        <v>394</v>
      </c>
      <c r="C237" s="64">
        <v>2</v>
      </c>
      <c r="D237" t="s" s="11">
        <v>125</v>
      </c>
      <c r="E237" s="25">
        <v>2.4</v>
      </c>
      <c r="F237" t="s" s="11">
        <v>125</v>
      </c>
      <c r="G237" s="25">
        <v>-1.35</v>
      </c>
      <c r="H237" t="s" s="11">
        <v>81</v>
      </c>
      <c r="I237" s="25">
        <f>G237*E237*C237</f>
        <v>-6.48</v>
      </c>
      <c r="J237" s="7"/>
      <c r="K237" s="7"/>
      <c r="L237" s="7"/>
      <c r="M237" s="7"/>
    </row>
    <row r="238" ht="14" customHeight="1">
      <c r="A238" s="7"/>
      <c r="B238" s="7"/>
      <c r="C238" s="7"/>
      <c r="D238" s="7"/>
      <c r="E238" s="7"/>
      <c r="F238" s="7"/>
      <c r="G238" t="s" s="11">
        <v>157</v>
      </c>
      <c r="H238" s="7"/>
      <c r="I238" s="7"/>
      <c r="J238" s="7"/>
      <c r="K238" s="7"/>
      <c r="L238" s="7"/>
      <c r="M238" s="7"/>
    </row>
    <row r="239" ht="14" customHeight="1">
      <c r="A239" s="7"/>
      <c r="B239" s="7"/>
      <c r="C239" s="25">
        <v>-2.72</v>
      </c>
      <c r="D239" t="s" s="11">
        <v>125</v>
      </c>
      <c r="E239" s="25">
        <v>0.84</v>
      </c>
      <c r="F239" t="s" s="11">
        <v>81</v>
      </c>
      <c r="G239" s="7"/>
      <c r="H239" s="7"/>
      <c r="I239" s="25">
        <f>E239*C239</f>
        <v>-2.2848</v>
      </c>
      <c r="J239" s="7"/>
      <c r="K239" s="7"/>
      <c r="L239" s="7"/>
      <c r="M239" s="7"/>
    </row>
    <row r="240" ht="14" customHeight="1">
      <c r="A240" s="7"/>
      <c r="B240" s="7"/>
      <c r="C240" t="s" s="11">
        <v>395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ht="14" customHeight="1">
      <c r="A241" s="7"/>
      <c r="B241" s="7"/>
      <c r="C241" t="s" s="11">
        <v>181</v>
      </c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ht="14" customHeight="1">
      <c r="A242" s="7"/>
      <c r="B242" t="s" s="11">
        <v>396</v>
      </c>
      <c r="C242" s="25">
        <v>-0.4</v>
      </c>
      <c r="D242" t="s" s="11">
        <v>125</v>
      </c>
      <c r="E242" s="25">
        <v>7.14</v>
      </c>
      <c r="F242" t="s" s="11">
        <v>81</v>
      </c>
      <c r="G242" s="7"/>
      <c r="H242" s="7"/>
      <c r="I242" s="25">
        <f>E242*C242</f>
        <v>-2.856</v>
      </c>
      <c r="J242" s="7"/>
      <c r="K242" s="7"/>
      <c r="L242" s="7"/>
      <c r="M242" s="7"/>
    </row>
    <row r="243" ht="14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ht="14" customHeight="1">
      <c r="A244" s="7"/>
      <c r="B244" s="7"/>
      <c r="C244" t="s" s="11">
        <v>397</v>
      </c>
      <c r="D244" s="7"/>
      <c r="E244" t="s" s="11">
        <v>398</v>
      </c>
      <c r="F244" s="7"/>
      <c r="G244" s="7"/>
      <c r="H244" s="7"/>
      <c r="I244" s="7"/>
      <c r="J244" s="7"/>
      <c r="K244" s="7"/>
      <c r="L244" s="7"/>
      <c r="M244" s="7"/>
    </row>
    <row r="245" ht="14" customHeight="1">
      <c r="A245" s="7"/>
      <c r="B245" t="s" s="11">
        <v>399</v>
      </c>
      <c r="C245" s="25">
        <v>1.1</v>
      </c>
      <c r="D245" t="s" s="11">
        <v>125</v>
      </c>
      <c r="E245" t="s" s="11">
        <v>400</v>
      </c>
      <c r="F245" t="s" s="11">
        <v>81</v>
      </c>
      <c r="G245" s="7"/>
      <c r="H245" s="7"/>
      <c r="I245" s="25">
        <v>2.21</v>
      </c>
      <c r="J245" s="7"/>
      <c r="K245" s="7"/>
      <c r="L245" s="7"/>
      <c r="M245" s="7"/>
    </row>
    <row r="246" ht="14" customHeight="1">
      <c r="A246" s="7"/>
      <c r="B246" s="7"/>
      <c r="C246" s="7"/>
      <c r="D246" s="7"/>
      <c r="E246" s="7"/>
      <c r="F246" s="7"/>
      <c r="G246" s="25"/>
      <c r="H246" s="7"/>
      <c r="I246" s="7"/>
      <c r="J246" s="7"/>
      <c r="K246" s="7"/>
      <c r="L246" s="7"/>
      <c r="M246" s="7"/>
    </row>
    <row r="247" ht="14" customHeight="1">
      <c r="A247" s="7"/>
      <c r="B247" t="s" s="11">
        <v>401</v>
      </c>
      <c r="C247" t="s" s="11">
        <v>402</v>
      </c>
      <c r="D247" t="s" s="11">
        <v>80</v>
      </c>
      <c r="E247" t="s" s="11">
        <v>403</v>
      </c>
      <c r="F247" t="s" s="11">
        <v>81</v>
      </c>
      <c r="G247" s="25"/>
      <c r="H247" s="7"/>
      <c r="I247" s="48">
        <v>2.53</v>
      </c>
      <c r="J247" s="48"/>
      <c r="K247" s="7"/>
      <c r="L247" s="7"/>
      <c r="M247" s="7"/>
    </row>
    <row r="248" ht="14" customHeight="1">
      <c r="A248" s="7"/>
      <c r="B248" s="7"/>
      <c r="C248" s="7"/>
      <c r="D248" s="7"/>
      <c r="E248" s="7"/>
      <c r="F248" s="7"/>
      <c r="G248" s="7"/>
      <c r="H248" s="7"/>
      <c r="I248" s="97">
        <f>SUM(I230:I247)</f>
        <v>658.2812</v>
      </c>
      <c r="J248" t="s" s="150">
        <v>16</v>
      </c>
      <c r="K248" s="7"/>
      <c r="L248" s="7"/>
      <c r="M248" s="7"/>
    </row>
    <row r="249" ht="14" customHeight="1">
      <c r="A249" s="7"/>
      <c r="B249" s="7"/>
      <c r="C249" s="7"/>
      <c r="D249" s="7"/>
      <c r="E249" s="7"/>
      <c r="F249" s="7"/>
      <c r="G249" s="7"/>
      <c r="H249" s="7"/>
      <c r="I249" s="7"/>
      <c r="J249" s="27"/>
      <c r="K249" s="27"/>
      <c r="L249" s="7"/>
      <c r="M249" s="7"/>
    </row>
    <row r="250" ht="14" customHeight="1">
      <c r="A250" s="7"/>
      <c r="B250" s="7"/>
      <c r="C250" s="25">
        <f>SUM(I248)</f>
        <v>658.2812</v>
      </c>
      <c r="D250" t="s" s="11">
        <v>125</v>
      </c>
      <c r="E250" s="64">
        <v>2.88</v>
      </c>
      <c r="F250" t="s" s="11">
        <v>219</v>
      </c>
      <c r="G250" s="7"/>
      <c r="H250" s="7"/>
      <c r="I250" s="28"/>
      <c r="J250" s="164">
        <f>E250*C250</f>
        <v>1895.849856</v>
      </c>
      <c r="K250" t="s" s="133">
        <v>332</v>
      </c>
      <c r="L250" s="34"/>
      <c r="M250" s="7"/>
    </row>
    <row r="251" ht="14" customHeight="1">
      <c r="A251" s="7"/>
      <c r="B251" s="7"/>
      <c r="C251" s="7"/>
      <c r="D251" s="7"/>
      <c r="E251" s="7"/>
      <c r="F251" s="7"/>
      <c r="G251" s="7"/>
      <c r="H251" s="7"/>
      <c r="I251" s="7"/>
      <c r="J251" s="35"/>
      <c r="K251" s="35"/>
      <c r="L251" s="7"/>
      <c r="M251" s="7"/>
    </row>
    <row r="252" ht="14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ht="14" customHeight="1">
      <c r="A253" t="s" s="11">
        <v>404</v>
      </c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ht="14" customHeight="1">
      <c r="A254" s="7"/>
      <c r="B254" t="s" s="11">
        <v>394</v>
      </c>
      <c r="C254" s="25">
        <v>2.86</v>
      </c>
      <c r="D254" t="s" s="11">
        <v>125</v>
      </c>
      <c r="E254" s="25">
        <v>1.1</v>
      </c>
      <c r="F254" t="s" s="11">
        <v>81</v>
      </c>
      <c r="G254" s="25"/>
      <c r="H254" s="7"/>
      <c r="I254" s="25">
        <f>E254*C254</f>
        <v>3.146</v>
      </c>
      <c r="J254" s="7"/>
      <c r="K254" s="7"/>
      <c r="L254" s="7"/>
      <c r="M254" s="7"/>
    </row>
    <row r="255" ht="14" customHeight="1">
      <c r="A255" s="7"/>
      <c r="B255" s="7"/>
      <c r="C255" t="s" s="11">
        <v>405</v>
      </c>
      <c r="D255" s="7"/>
      <c r="E255" s="7"/>
      <c r="F255" s="7"/>
      <c r="G255" s="25"/>
      <c r="H255" s="7"/>
      <c r="I255" s="7"/>
      <c r="J255" s="7"/>
      <c r="K255" s="7"/>
      <c r="L255" s="7"/>
      <c r="M255" s="7"/>
    </row>
    <row r="256" ht="14" customHeight="1">
      <c r="A256" s="7"/>
      <c r="B256" s="7"/>
      <c r="C256" s="25">
        <v>2.3</v>
      </c>
      <c r="D256" t="s" s="11">
        <v>125</v>
      </c>
      <c r="E256" s="25">
        <v>0.84</v>
      </c>
      <c r="F256" t="s" s="11">
        <v>81</v>
      </c>
      <c r="G256" s="7"/>
      <c r="H256" s="7"/>
      <c r="I256" s="25">
        <f>E256*C256</f>
        <v>1.932</v>
      </c>
      <c r="J256" s="25"/>
      <c r="K256" s="7"/>
      <c r="L256" s="7"/>
      <c r="M256" s="7"/>
    </row>
    <row r="257" ht="14" customHeight="1">
      <c r="A257" s="7"/>
      <c r="B257" s="7"/>
      <c r="C257" s="25">
        <v>10.24</v>
      </c>
      <c r="D257" t="s" s="11">
        <v>125</v>
      </c>
      <c r="E257" s="25">
        <v>1.1</v>
      </c>
      <c r="F257" t="s" s="11">
        <v>81</v>
      </c>
      <c r="G257" s="7"/>
      <c r="H257" s="7"/>
      <c r="I257" s="25">
        <f>E257*C257</f>
        <v>11.264</v>
      </c>
      <c r="J257" s="25"/>
      <c r="K257" s="25"/>
      <c r="L257" s="7"/>
      <c r="M257" s="7"/>
    </row>
    <row r="258" ht="14" customHeight="1">
      <c r="A258" s="7"/>
      <c r="B258" s="7"/>
      <c r="C258" t="s" s="11">
        <v>406</v>
      </c>
      <c r="D258" s="7"/>
      <c r="E258" s="7"/>
      <c r="F258" s="7"/>
      <c r="G258" s="7"/>
      <c r="H258" s="7"/>
      <c r="I258" s="7"/>
      <c r="J258" s="25"/>
      <c r="K258" s="25"/>
      <c r="L258" s="7"/>
      <c r="M258" s="7"/>
    </row>
    <row r="259" ht="14" customHeight="1">
      <c r="A259" s="7"/>
      <c r="B259" s="7"/>
      <c r="C259" s="25">
        <v>2.3</v>
      </c>
      <c r="D259" t="s" s="11">
        <v>125</v>
      </c>
      <c r="E259" s="25">
        <v>0.84</v>
      </c>
      <c r="F259" t="s" s="11">
        <v>81</v>
      </c>
      <c r="G259" s="7"/>
      <c r="H259" s="7"/>
      <c r="I259" s="25">
        <f>E259*C259</f>
        <v>1.932</v>
      </c>
      <c r="J259" s="7"/>
      <c r="K259" s="7"/>
      <c r="L259" s="7"/>
      <c r="M259" s="7"/>
    </row>
    <row r="260" ht="14" customHeight="1">
      <c r="A260" s="7"/>
      <c r="B260" s="7"/>
      <c r="C260" s="7"/>
      <c r="D260" s="7"/>
      <c r="E260" t="s" s="11">
        <v>181</v>
      </c>
      <c r="F260" s="7"/>
      <c r="G260" s="7"/>
      <c r="H260" s="7"/>
      <c r="I260" s="7"/>
      <c r="J260" s="7"/>
      <c r="K260" s="7"/>
      <c r="L260" s="7"/>
      <c r="M260" s="7"/>
    </row>
    <row r="261" ht="14" customHeight="1">
      <c r="A261" s="7"/>
      <c r="B261" s="7"/>
      <c r="C261" s="25">
        <v>2.3</v>
      </c>
      <c r="D261" t="s" s="11">
        <v>125</v>
      </c>
      <c r="E261" s="25">
        <v>0.6</v>
      </c>
      <c r="F261" t="s" s="11">
        <v>81</v>
      </c>
      <c r="G261" s="7"/>
      <c r="H261" s="7"/>
      <c r="I261" s="25">
        <f>E261*C261</f>
        <v>1.38</v>
      </c>
      <c r="J261" s="7"/>
      <c r="K261" s="7"/>
      <c r="L261" s="7"/>
      <c r="M261" s="7"/>
    </row>
    <row r="262" ht="14" customHeight="1">
      <c r="A262" s="7"/>
      <c r="B262" s="7"/>
      <c r="C262" s="7"/>
      <c r="D262" s="7"/>
      <c r="E262" t="s" s="11">
        <v>407</v>
      </c>
      <c r="F262" s="7"/>
      <c r="G262" s="7"/>
      <c r="H262" s="7"/>
      <c r="I262" s="7"/>
      <c r="J262" s="7"/>
      <c r="K262" s="7"/>
      <c r="L262" s="7"/>
      <c r="M262" s="7"/>
    </row>
    <row r="263" ht="14" customHeight="1">
      <c r="A263" s="7"/>
      <c r="B263" s="7"/>
      <c r="C263" s="25">
        <v>2.5</v>
      </c>
      <c r="D263" t="s" s="11">
        <v>125</v>
      </c>
      <c r="E263" s="25">
        <v>1</v>
      </c>
      <c r="F263" t="s" s="11">
        <v>81</v>
      </c>
      <c r="G263" s="7"/>
      <c r="H263" s="7"/>
      <c r="I263" s="25">
        <f>E263*C263</f>
        <v>2.5</v>
      </c>
      <c r="J263" s="7"/>
      <c r="K263" s="7"/>
      <c r="L263" s="7"/>
      <c r="M263" s="7"/>
    </row>
    <row r="264" ht="14" customHeight="1">
      <c r="A264" s="7"/>
      <c r="B264" s="7"/>
      <c r="C264" t="s" s="11">
        <v>408</v>
      </c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ht="14" customHeight="1">
      <c r="A265" s="7"/>
      <c r="B265" s="7"/>
      <c r="C265" s="25">
        <v>10.24</v>
      </c>
      <c r="D265" t="s" s="11">
        <v>125</v>
      </c>
      <c r="E265" s="25">
        <v>1.1</v>
      </c>
      <c r="F265" t="s" s="11">
        <v>81</v>
      </c>
      <c r="G265" s="7"/>
      <c r="H265" s="7"/>
      <c r="I265" s="25">
        <f>E265*C265</f>
        <v>11.264</v>
      </c>
      <c r="J265" s="7"/>
      <c r="K265" s="7"/>
      <c r="L265" s="7"/>
      <c r="M265" s="7"/>
    </row>
    <row r="266" ht="14" customHeight="1">
      <c r="A266" s="7"/>
      <c r="B266" s="7"/>
      <c r="C266" t="s" s="11">
        <v>406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ht="14" customHeight="1">
      <c r="A267" s="7"/>
      <c r="B267" s="7"/>
      <c r="C267" s="64">
        <v>2</v>
      </c>
      <c r="D267" t="s" s="11">
        <v>125</v>
      </c>
      <c r="E267" s="25">
        <v>2.4</v>
      </c>
      <c r="F267" t="s" s="11">
        <v>125</v>
      </c>
      <c r="G267" s="25">
        <v>1.35</v>
      </c>
      <c r="H267" t="s" s="11">
        <v>81</v>
      </c>
      <c r="I267" s="25">
        <f>G267*E267*C267</f>
        <v>6.48</v>
      </c>
      <c r="J267" s="7"/>
      <c r="K267" s="7"/>
      <c r="L267" s="7"/>
      <c r="M267" s="7"/>
    </row>
    <row r="268" ht="14" customHeight="1">
      <c r="A268" s="7"/>
      <c r="B268" s="7"/>
      <c r="C268" s="7"/>
      <c r="D268" s="7"/>
      <c r="E268" t="s" s="11">
        <v>157</v>
      </c>
      <c r="F268" s="7"/>
      <c r="G268" s="7"/>
      <c r="H268" s="7"/>
      <c r="I268" s="7"/>
      <c r="J268" s="7"/>
      <c r="K268" s="7"/>
      <c r="L268" s="7"/>
      <c r="M268" s="7"/>
    </row>
    <row r="269" ht="14" customHeight="1">
      <c r="A269" s="7"/>
      <c r="B269" s="7"/>
      <c r="C269" s="25">
        <v>5.51</v>
      </c>
      <c r="D269" t="s" s="11">
        <v>125</v>
      </c>
      <c r="E269" s="25">
        <v>1.1</v>
      </c>
      <c r="F269" t="s" s="11">
        <v>81</v>
      </c>
      <c r="G269" s="7"/>
      <c r="H269" s="7"/>
      <c r="I269" s="25">
        <f>E269*C269</f>
        <v>6.061</v>
      </c>
      <c r="J269" s="7"/>
      <c r="K269" s="7"/>
      <c r="L269" s="7"/>
      <c r="M269" s="7"/>
    </row>
    <row r="270" ht="14" customHeight="1">
      <c r="A270" s="7"/>
      <c r="B270" s="7"/>
      <c r="C270" t="s" s="11">
        <v>409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ht="14" customHeight="1">
      <c r="A271" s="7"/>
      <c r="B271" s="7"/>
      <c r="C271" s="25">
        <v>2.4</v>
      </c>
      <c r="D271" t="s" s="11">
        <v>125</v>
      </c>
      <c r="E271" s="25">
        <v>0.84</v>
      </c>
      <c r="F271" t="s" s="11">
        <v>81</v>
      </c>
      <c r="G271" s="7"/>
      <c r="H271" s="7"/>
      <c r="I271" s="48">
        <f>E271*C271</f>
        <v>2.016</v>
      </c>
      <c r="J271" s="48"/>
      <c r="K271" s="7"/>
      <c r="L271" s="7"/>
      <c r="M271" s="7"/>
    </row>
    <row r="272" ht="14" customHeight="1">
      <c r="A272" s="7"/>
      <c r="B272" s="7"/>
      <c r="C272" s="7"/>
      <c r="D272" s="7"/>
      <c r="E272" t="s" s="11">
        <v>181</v>
      </c>
      <c r="F272" s="7"/>
      <c r="G272" s="7"/>
      <c r="H272" s="7"/>
      <c r="I272" s="35"/>
      <c r="J272" s="35"/>
      <c r="K272" s="7"/>
      <c r="L272" s="7"/>
      <c r="M272" s="7"/>
    </row>
    <row r="273" ht="14" customHeight="1">
      <c r="A273" s="7"/>
      <c r="B273" s="7"/>
      <c r="C273" s="7"/>
      <c r="D273" s="7"/>
      <c r="E273" s="7"/>
      <c r="F273" s="7"/>
      <c r="G273" s="7"/>
      <c r="H273" s="7"/>
      <c r="I273" s="25">
        <f>SUM(I254:I271)</f>
        <v>47.975</v>
      </c>
      <c r="J273" t="s" s="11">
        <v>16</v>
      </c>
      <c r="K273" s="7"/>
      <c r="L273" s="7"/>
      <c r="M273" s="7"/>
    </row>
    <row r="274" ht="14" customHeight="1">
      <c r="A274" s="7"/>
      <c r="B274" s="7"/>
      <c r="C274" s="7"/>
      <c r="D274" s="7"/>
      <c r="E274" s="7"/>
      <c r="F274" s="7"/>
      <c r="G274" s="7"/>
      <c r="H274" s="7"/>
      <c r="I274" s="7"/>
      <c r="J274" s="27"/>
      <c r="K274" s="27"/>
      <c r="L274" s="7"/>
      <c r="M274" s="7"/>
    </row>
    <row r="275" ht="14" customHeight="1">
      <c r="A275" s="7"/>
      <c r="B275" s="7"/>
      <c r="C275" s="25">
        <f>SUM(I273)</f>
        <v>47.975</v>
      </c>
      <c r="D275" t="s" s="11">
        <v>125</v>
      </c>
      <c r="E275" s="25">
        <v>2.88</v>
      </c>
      <c r="F275" t="s" s="11">
        <v>81</v>
      </c>
      <c r="G275" s="7"/>
      <c r="H275" s="7"/>
      <c r="I275" s="78"/>
      <c r="J275" s="164">
        <f>E275*C275</f>
        <v>138.168</v>
      </c>
      <c r="K275" t="s" s="133">
        <v>332</v>
      </c>
      <c r="L275" s="34"/>
      <c r="M275" s="7"/>
    </row>
    <row r="276" ht="14" customHeight="1">
      <c r="A276" s="7"/>
      <c r="B276" s="7"/>
      <c r="C276" s="7"/>
      <c r="D276" s="7"/>
      <c r="E276" s="7"/>
      <c r="F276" s="7"/>
      <c r="G276" s="7"/>
      <c r="H276" s="7"/>
      <c r="I276" s="7"/>
      <c r="J276" s="35"/>
      <c r="K276" s="35"/>
      <c r="L276" s="7"/>
      <c r="M276" s="7"/>
    </row>
    <row r="277" ht="14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ht="14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ht="14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ht="14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ht="14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ht="14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ht="14" customHeight="1">
      <c r="A283" t="s" s="11">
        <v>410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ht="14" customHeight="1">
      <c r="A284" s="7"/>
      <c r="B284" t="s" s="11">
        <v>394</v>
      </c>
      <c r="C284" s="25">
        <v>4.52</v>
      </c>
      <c r="D284" t="s" s="11">
        <v>125</v>
      </c>
      <c r="E284" s="25">
        <v>1.1</v>
      </c>
      <c r="F284" t="s" s="11">
        <v>81</v>
      </c>
      <c r="G284" s="7"/>
      <c r="H284" s="7"/>
      <c r="I284" s="25">
        <f>E284*C284</f>
        <v>4.972</v>
      </c>
      <c r="J284" s="7"/>
      <c r="K284" s="7"/>
      <c r="L284" s="7"/>
      <c r="M284" s="7"/>
    </row>
    <row r="285" ht="14" customHeight="1">
      <c r="A285" s="7"/>
      <c r="B285" s="7"/>
      <c r="C285" t="s" s="11">
        <v>411</v>
      </c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ht="14" customHeight="1">
      <c r="A286" s="7"/>
      <c r="B286" s="7"/>
      <c r="C286" s="25">
        <v>1.95</v>
      </c>
      <c r="D286" t="s" s="11">
        <v>125</v>
      </c>
      <c r="E286" s="25">
        <v>1.1</v>
      </c>
      <c r="F286" t="s" s="11">
        <v>81</v>
      </c>
      <c r="G286" s="7"/>
      <c r="H286" s="7"/>
      <c r="I286" s="25">
        <f>E286*C286</f>
        <v>2.145</v>
      </c>
      <c r="J286" s="7"/>
      <c r="K286" s="7"/>
      <c r="L286" s="7"/>
      <c r="M286" s="7"/>
    </row>
    <row r="287" ht="14" customHeight="1">
      <c r="A287" s="7"/>
      <c r="B287" s="7"/>
      <c r="C287" s="25">
        <v>4.2</v>
      </c>
      <c r="D287" t="s" s="11">
        <v>125</v>
      </c>
      <c r="E287" s="25">
        <v>1.1</v>
      </c>
      <c r="F287" t="s" s="11">
        <v>81</v>
      </c>
      <c r="G287" s="7"/>
      <c r="H287" s="7"/>
      <c r="I287" s="48">
        <f>E287*C287</f>
        <v>4.62</v>
      </c>
      <c r="J287" s="48"/>
      <c r="K287" s="7"/>
      <c r="L287" s="7"/>
      <c r="M287" s="7"/>
    </row>
    <row r="288" ht="14" customHeight="1">
      <c r="A288" s="7"/>
      <c r="B288" s="7"/>
      <c r="C288" t="s" s="11">
        <v>412</v>
      </c>
      <c r="D288" s="7"/>
      <c r="E288" s="7"/>
      <c r="F288" s="7"/>
      <c r="G288" s="7"/>
      <c r="H288" s="7"/>
      <c r="I288" s="97">
        <f>SUM(I284:I287)</f>
        <v>11.737</v>
      </c>
      <c r="J288" t="s" s="150">
        <v>16</v>
      </c>
      <c r="K288" s="7"/>
      <c r="L288" s="7"/>
      <c r="M288" s="7"/>
    </row>
    <row r="289" ht="14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ht="14" customHeight="1">
      <c r="A290" s="7"/>
      <c r="B290" s="7"/>
      <c r="C290" s="7"/>
      <c r="D290" s="7"/>
      <c r="E290" s="7"/>
      <c r="F290" s="7"/>
      <c r="G290" s="7"/>
      <c r="H290" s="7"/>
      <c r="I290" s="7"/>
      <c r="J290" s="27"/>
      <c r="K290" s="27"/>
      <c r="L290" s="7"/>
      <c r="M290" s="7"/>
    </row>
    <row r="291" ht="14" customHeight="1">
      <c r="A291" s="7"/>
      <c r="B291" s="7"/>
      <c r="C291" s="25">
        <f>SUM(I288)</f>
        <v>11.737</v>
      </c>
      <c r="D291" t="s" s="11">
        <v>125</v>
      </c>
      <c r="E291" s="25">
        <v>1.05</v>
      </c>
      <c r="F291" t="s" s="11">
        <v>81</v>
      </c>
      <c r="G291" s="7"/>
      <c r="H291" s="7"/>
      <c r="I291" s="78"/>
      <c r="J291" s="164">
        <f>E291*C291</f>
        <v>12.32385</v>
      </c>
      <c r="K291" t="s" s="133">
        <v>332</v>
      </c>
      <c r="L291" s="34"/>
      <c r="M291" s="7"/>
    </row>
    <row r="292" ht="14" customHeight="1">
      <c r="A292" s="7"/>
      <c r="B292" s="7"/>
      <c r="C292" s="7"/>
      <c r="D292" s="7"/>
      <c r="E292" s="7"/>
      <c r="F292" s="7"/>
      <c r="G292" s="7"/>
      <c r="H292" s="7"/>
      <c r="I292" s="7"/>
      <c r="J292" s="35"/>
      <c r="K292" s="35"/>
      <c r="L292" s="7"/>
      <c r="M292" s="7"/>
    </row>
    <row r="293" ht="14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ht="14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ht="14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ht="14" customHeight="1">
      <c r="A296" t="s" s="11">
        <v>327</v>
      </c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ht="14" customHeight="1">
      <c r="A297" t="s" s="11">
        <v>124</v>
      </c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ht="14" customHeight="1">
      <c r="A298" t="s" s="11">
        <v>388</v>
      </c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ht="14" customHeight="1">
      <c r="A299" s="7"/>
      <c r="B299" t="s" s="11">
        <v>389</v>
      </c>
      <c r="C299" s="25">
        <v>19.94</v>
      </c>
      <c r="D299" t="s" s="11">
        <v>125</v>
      </c>
      <c r="E299" s="25">
        <v>13</v>
      </c>
      <c r="F299" t="s" s="11">
        <v>81</v>
      </c>
      <c r="G299" s="7"/>
      <c r="H299" s="7"/>
      <c r="I299" s="25">
        <f>E299*C299</f>
        <v>259.22</v>
      </c>
      <c r="J299" s="7"/>
      <c r="K299" s="7"/>
      <c r="L299" s="7"/>
      <c r="M299" s="7"/>
    </row>
    <row r="300" ht="14" customHeight="1">
      <c r="A300" s="7"/>
      <c r="B300" s="7"/>
      <c r="C300" s="25">
        <v>5</v>
      </c>
      <c r="D300" t="s" s="11">
        <v>125</v>
      </c>
      <c r="E300" s="25">
        <v>1.1</v>
      </c>
      <c r="F300" t="s" s="11">
        <v>81</v>
      </c>
      <c r="G300" s="25"/>
      <c r="H300" s="7"/>
      <c r="I300" s="25">
        <f>E300*C300</f>
        <v>5.5</v>
      </c>
      <c r="J300" s="7"/>
      <c r="K300" s="7"/>
      <c r="L300" s="7"/>
      <c r="M300" s="7"/>
    </row>
    <row r="301" ht="14" customHeight="1">
      <c r="A301" s="7"/>
      <c r="B301" s="7"/>
      <c r="C301" t="s" s="11">
        <v>413</v>
      </c>
      <c r="D301" s="7"/>
      <c r="E301" s="7"/>
      <c r="F301" s="7"/>
      <c r="G301" s="25"/>
      <c r="H301" s="7"/>
      <c r="I301" s="7"/>
      <c r="J301" s="7"/>
      <c r="K301" s="7"/>
      <c r="L301" s="7"/>
      <c r="M301" s="7"/>
    </row>
    <row r="302" ht="14" customHeight="1">
      <c r="A302" s="7"/>
      <c r="B302" t="s" s="11">
        <v>394</v>
      </c>
      <c r="C302" s="64">
        <v>2</v>
      </c>
      <c r="D302" t="s" s="11">
        <v>125</v>
      </c>
      <c r="E302" s="25">
        <v>2.3</v>
      </c>
      <c r="F302" t="s" s="11">
        <v>125</v>
      </c>
      <c r="G302" s="25">
        <v>-0.84</v>
      </c>
      <c r="H302" t="s" s="11">
        <v>81</v>
      </c>
      <c r="I302" s="25">
        <f>G302*E302*C302</f>
        <v>-3.864</v>
      </c>
      <c r="J302" s="7"/>
      <c r="K302" s="7"/>
      <c r="L302" s="7"/>
      <c r="M302" s="7"/>
    </row>
    <row r="303" ht="14" customHeight="1">
      <c r="A303" s="7"/>
      <c r="B303" s="7"/>
      <c r="C303" s="7"/>
      <c r="D303" s="7"/>
      <c r="E303" s="7"/>
      <c r="F303" s="7"/>
      <c r="G303" t="s" s="11">
        <v>181</v>
      </c>
      <c r="H303" s="7"/>
      <c r="I303" s="7"/>
      <c r="J303" s="7"/>
      <c r="K303" s="7"/>
      <c r="L303" s="7"/>
      <c r="M303" s="7"/>
    </row>
    <row r="304" ht="14" customHeight="1">
      <c r="A304" s="7"/>
      <c r="B304" s="7"/>
      <c r="C304" s="25">
        <v>2.62</v>
      </c>
      <c r="D304" t="s" s="11">
        <v>125</v>
      </c>
      <c r="E304" s="25">
        <v>-0.84</v>
      </c>
      <c r="F304" t="s" s="11">
        <v>81</v>
      </c>
      <c r="G304" s="25"/>
      <c r="H304" s="7"/>
      <c r="I304" s="25">
        <f>E304*C304</f>
        <v>-2.2008</v>
      </c>
      <c r="J304" s="7"/>
      <c r="K304" s="7"/>
      <c r="L304" s="7"/>
      <c r="M304" s="7"/>
    </row>
    <row r="305" ht="14" customHeight="1">
      <c r="A305" s="7"/>
      <c r="B305" s="7"/>
      <c r="C305" t="s" s="11">
        <v>414</v>
      </c>
      <c r="D305" s="7"/>
      <c r="E305" s="7"/>
      <c r="F305" s="7"/>
      <c r="G305" s="25"/>
      <c r="H305" s="7"/>
      <c r="I305" s="7"/>
      <c r="J305" s="7"/>
      <c r="K305" s="7"/>
      <c r="L305" s="7"/>
      <c r="M305" s="7"/>
    </row>
    <row r="306" ht="14" customHeight="1">
      <c r="A306" s="7"/>
      <c r="B306" t="s" s="11">
        <v>391</v>
      </c>
      <c r="C306" s="25">
        <v>26.7</v>
      </c>
      <c r="D306" t="s" s="11">
        <v>125</v>
      </c>
      <c r="E306" s="25">
        <v>13</v>
      </c>
      <c r="F306" t="s" s="11">
        <v>81</v>
      </c>
      <c r="G306" s="7"/>
      <c r="H306" s="7"/>
      <c r="I306" s="25">
        <f>E306*C306</f>
        <v>347.1</v>
      </c>
      <c r="J306" s="7"/>
      <c r="K306" s="7"/>
      <c r="L306" s="7"/>
      <c r="M306" s="7"/>
    </row>
    <row r="307" ht="14" customHeight="1">
      <c r="A307" s="7"/>
      <c r="B307" s="7"/>
      <c r="C307" s="25">
        <v>0.05</v>
      </c>
      <c r="D307" t="s" s="11">
        <v>125</v>
      </c>
      <c r="E307" s="25">
        <v>13</v>
      </c>
      <c r="F307" t="s" s="11">
        <v>392</v>
      </c>
      <c r="G307" s="7"/>
      <c r="H307" s="7"/>
      <c r="I307" s="25">
        <v>0.33</v>
      </c>
      <c r="J307" s="7"/>
      <c r="K307" s="7"/>
      <c r="L307" s="7"/>
      <c r="M307" s="7"/>
    </row>
    <row r="308" ht="14" customHeight="1">
      <c r="A308" s="7"/>
      <c r="B308" s="7"/>
      <c r="C308" t="s" s="11">
        <v>415</v>
      </c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ht="14" customHeight="1">
      <c r="A309" s="7"/>
      <c r="B309" s="7"/>
      <c r="C309" s="64">
        <v>2</v>
      </c>
      <c r="D309" t="s" s="11">
        <v>125</v>
      </c>
      <c r="E309" s="25">
        <v>2.7</v>
      </c>
      <c r="F309" t="s" s="11">
        <v>125</v>
      </c>
      <c r="G309" s="25">
        <v>1.1</v>
      </c>
      <c r="H309" t="s" s="11">
        <v>81</v>
      </c>
      <c r="I309" s="25">
        <f>G309*E309*C309</f>
        <v>5.94</v>
      </c>
      <c r="J309" s="7"/>
      <c r="K309" s="7"/>
      <c r="L309" s="7"/>
      <c r="M309" s="7"/>
    </row>
    <row r="310" ht="14" customHeight="1">
      <c r="A310" s="7"/>
      <c r="B310" s="7"/>
      <c r="C310" s="7"/>
      <c r="D310" s="7"/>
      <c r="E310" t="s" s="11">
        <v>416</v>
      </c>
      <c r="F310" s="7"/>
      <c r="G310" s="25"/>
      <c r="H310" s="7"/>
      <c r="I310" s="7"/>
      <c r="J310" s="7"/>
      <c r="K310" s="7"/>
      <c r="L310" s="7"/>
      <c r="M310" s="7"/>
    </row>
    <row r="311" ht="14" customHeight="1">
      <c r="A311" s="7"/>
      <c r="B311" s="7"/>
      <c r="C311" s="7"/>
      <c r="D311" s="7"/>
      <c r="E311" s="7"/>
      <c r="F311" s="7"/>
      <c r="G311" s="25"/>
      <c r="H311" s="7"/>
      <c r="I311" s="7"/>
      <c r="J311" s="7"/>
      <c r="K311" s="7"/>
      <c r="L311" s="7"/>
      <c r="M311" s="7"/>
    </row>
    <row r="312" ht="14" customHeight="1">
      <c r="A312" s="7"/>
      <c r="B312" s="7"/>
      <c r="C312" s="7"/>
      <c r="D312" s="7"/>
      <c r="E312" s="7"/>
      <c r="F312" s="7"/>
      <c r="G312" s="25"/>
      <c r="H312" s="7"/>
      <c r="I312" s="7"/>
      <c r="J312" s="7"/>
      <c r="K312" s="7"/>
      <c r="L312" s="7"/>
      <c r="M312" s="7"/>
    </row>
    <row r="313" ht="14" customHeight="1">
      <c r="A313" s="7"/>
      <c r="B313" t="s" s="11">
        <v>394</v>
      </c>
      <c r="C313" s="64">
        <v>2</v>
      </c>
      <c r="D313" t="s" s="11">
        <v>125</v>
      </c>
      <c r="E313" s="25">
        <v>2.3</v>
      </c>
      <c r="F313" t="s" s="11">
        <v>125</v>
      </c>
      <c r="G313" s="25">
        <v>-0.84</v>
      </c>
      <c r="H313" t="s" s="11">
        <v>81</v>
      </c>
      <c r="I313" s="25">
        <f>G313*E313*C313</f>
        <v>-3.864</v>
      </c>
      <c r="J313" s="7"/>
      <c r="K313" s="7"/>
      <c r="L313" s="7"/>
      <c r="M313" s="7"/>
    </row>
    <row r="314" ht="14" customHeight="1">
      <c r="A314" s="7"/>
      <c r="B314" s="7"/>
      <c r="C314" s="7"/>
      <c r="D314" s="7"/>
      <c r="E314" s="7"/>
      <c r="F314" s="7"/>
      <c r="G314" t="s" s="11">
        <v>417</v>
      </c>
      <c r="H314" s="7"/>
      <c r="I314" s="7"/>
      <c r="J314" s="7"/>
      <c r="K314" s="7"/>
      <c r="L314" s="7"/>
      <c r="M314" s="7"/>
    </row>
    <row r="315" ht="14" customHeight="1">
      <c r="A315" s="7"/>
      <c r="B315" t="s" s="11">
        <v>418</v>
      </c>
      <c r="C315" s="25">
        <v>1.98</v>
      </c>
      <c r="D315" t="s" s="11">
        <v>125</v>
      </c>
      <c r="E315" s="25">
        <v>7.14</v>
      </c>
      <c r="F315" t="s" s="11">
        <v>81</v>
      </c>
      <c r="G315" s="7"/>
      <c r="H315" s="7"/>
      <c r="I315" s="25">
        <f>E315*C315</f>
        <v>14.1372</v>
      </c>
      <c r="J315" s="7"/>
      <c r="K315" s="7"/>
      <c r="L315" s="7"/>
      <c r="M315" s="7"/>
    </row>
    <row r="316" ht="14" customHeight="1">
      <c r="A316" s="7"/>
      <c r="B316" s="7"/>
      <c r="C316" t="s" s="11">
        <v>419</v>
      </c>
      <c r="D316" s="7"/>
      <c r="E316" s="7"/>
      <c r="F316" s="7"/>
      <c r="G316" s="25"/>
      <c r="H316" s="7"/>
      <c r="I316" s="7"/>
      <c r="J316" s="25"/>
      <c r="K316" s="7"/>
      <c r="L316" s="7"/>
      <c r="M316" s="7"/>
    </row>
    <row r="317" ht="14" customHeight="1">
      <c r="A317" s="7"/>
      <c r="B317" s="7"/>
      <c r="C317" t="s" s="11">
        <v>420</v>
      </c>
      <c r="D317" s="7"/>
      <c r="E317" s="7"/>
      <c r="F317" s="7"/>
      <c r="G317" s="25"/>
      <c r="H317" s="7"/>
      <c r="I317" s="7"/>
      <c r="J317" s="25"/>
      <c r="K317" s="7"/>
      <c r="L317" s="7"/>
      <c r="M317" s="7"/>
    </row>
    <row r="318" ht="14" customHeight="1">
      <c r="A318" s="7"/>
      <c r="B318" t="s" s="11">
        <v>399</v>
      </c>
      <c r="C318" s="25">
        <v>1.1</v>
      </c>
      <c r="D318" t="s" s="11">
        <v>125</v>
      </c>
      <c r="E318" t="s" s="11">
        <v>400</v>
      </c>
      <c r="F318" t="s" s="11">
        <v>81</v>
      </c>
      <c r="G318" s="7"/>
      <c r="H318" s="7"/>
      <c r="I318" s="48">
        <v>2.21</v>
      </c>
      <c r="J318" s="48"/>
      <c r="K318" s="7"/>
      <c r="L318" s="7"/>
      <c r="M318" s="7"/>
    </row>
    <row r="319" ht="14" customHeight="1">
      <c r="A319" s="7"/>
      <c r="B319" s="7"/>
      <c r="C319" s="7"/>
      <c r="D319" s="7"/>
      <c r="E319" s="7"/>
      <c r="F319" s="7"/>
      <c r="G319" s="7"/>
      <c r="H319" s="7"/>
      <c r="I319" s="97">
        <f>SUM(I299:I318)</f>
        <v>624.5084000000001</v>
      </c>
      <c r="J319" t="s" s="150">
        <v>16</v>
      </c>
      <c r="K319" s="7"/>
      <c r="L319" s="7"/>
      <c r="M319" s="7"/>
    </row>
    <row r="320" ht="14" customHeight="1">
      <c r="A320" s="7"/>
      <c r="B320" s="7"/>
      <c r="C320" s="7"/>
      <c r="D320" s="7"/>
      <c r="E320" s="7"/>
      <c r="F320" s="7"/>
      <c r="G320" s="7"/>
      <c r="H320" s="7"/>
      <c r="I320" s="7"/>
      <c r="J320" s="27"/>
      <c r="K320" s="27"/>
      <c r="L320" s="7"/>
      <c r="M320" s="7"/>
    </row>
    <row r="321" ht="14" customHeight="1">
      <c r="A321" s="7"/>
      <c r="B321" s="7"/>
      <c r="C321" s="7"/>
      <c r="D321" s="25">
        <f>SUM(I319)</f>
        <v>624.5084000000001</v>
      </c>
      <c r="E321" t="s" s="11">
        <v>125</v>
      </c>
      <c r="F321" s="25">
        <v>2.88</v>
      </c>
      <c r="G321" t="s" s="11">
        <v>81</v>
      </c>
      <c r="H321" s="7"/>
      <c r="I321" s="28"/>
      <c r="J321" s="164">
        <f>F321*D321</f>
        <v>1798.584192</v>
      </c>
      <c r="K321" t="s" s="133">
        <v>68</v>
      </c>
      <c r="L321" s="34"/>
      <c r="M321" s="7"/>
    </row>
    <row r="322" ht="14" customHeight="1">
      <c r="A322" s="7"/>
      <c r="B322" s="7"/>
      <c r="C322" s="7"/>
      <c r="D322" s="7"/>
      <c r="E322" s="7"/>
      <c r="F322" s="7"/>
      <c r="G322" s="7"/>
      <c r="H322" s="7"/>
      <c r="I322" s="7"/>
      <c r="J322" s="35"/>
      <c r="K322" s="35"/>
      <c r="L322" s="7"/>
      <c r="M322" s="7"/>
    </row>
    <row r="323" ht="14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ht="14" customHeight="1">
      <c r="A324" t="s" s="11">
        <v>421</v>
      </c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ht="14" customHeight="1">
      <c r="A325" s="7"/>
      <c r="B325" t="s" s="11">
        <v>394</v>
      </c>
      <c r="C325" s="25">
        <v>2.3</v>
      </c>
      <c r="D325" t="s" s="11">
        <v>125</v>
      </c>
      <c r="E325" s="25">
        <v>0.84</v>
      </c>
      <c r="F325" t="s" s="11">
        <v>81</v>
      </c>
      <c r="G325" s="7"/>
      <c r="H325" s="7"/>
      <c r="I325" s="25">
        <f>E325*C325</f>
        <v>1.932</v>
      </c>
      <c r="J325" s="7"/>
      <c r="K325" s="7"/>
      <c r="L325" s="7"/>
      <c r="M325" s="7"/>
    </row>
    <row r="326" ht="14" customHeight="1">
      <c r="A326" s="7"/>
      <c r="B326" s="7"/>
      <c r="C326" s="25">
        <v>2.86</v>
      </c>
      <c r="D326" t="s" s="11">
        <v>125</v>
      </c>
      <c r="E326" s="25">
        <v>1.1</v>
      </c>
      <c r="F326" t="s" s="11">
        <v>81</v>
      </c>
      <c r="G326" s="7"/>
      <c r="H326" s="7"/>
      <c r="I326" s="25">
        <f>E326*C326</f>
        <v>3.146</v>
      </c>
      <c r="J326" s="7"/>
      <c r="K326" s="7"/>
      <c r="L326" s="7"/>
      <c r="M326" s="7"/>
    </row>
    <row r="327" ht="14" customHeight="1">
      <c r="A327" s="7"/>
      <c r="B327" s="7"/>
      <c r="C327" s="25">
        <v>2.3</v>
      </c>
      <c r="D327" t="s" s="11">
        <v>125</v>
      </c>
      <c r="E327" s="25">
        <v>0.84</v>
      </c>
      <c r="F327" t="s" s="11">
        <v>81</v>
      </c>
      <c r="G327" s="7"/>
      <c r="H327" s="7"/>
      <c r="I327" s="25">
        <f>E327*C327</f>
        <v>1.932</v>
      </c>
      <c r="J327" s="7"/>
      <c r="K327" s="7"/>
      <c r="L327" s="7"/>
      <c r="M327" s="7"/>
    </row>
    <row r="328" ht="14" customHeight="1">
      <c r="A328" s="7"/>
      <c r="B328" s="7"/>
      <c r="C328" s="25">
        <v>2.54</v>
      </c>
      <c r="D328" t="s" s="11">
        <v>125</v>
      </c>
      <c r="E328" s="25">
        <v>1.1</v>
      </c>
      <c r="F328" t="s" s="11">
        <v>81</v>
      </c>
      <c r="G328" s="7"/>
      <c r="H328" s="7"/>
      <c r="I328" s="25">
        <f>E328*C328</f>
        <v>2.794</v>
      </c>
      <c r="J328" s="7"/>
      <c r="K328" s="7"/>
      <c r="L328" s="7"/>
      <c r="M328" s="7"/>
    </row>
    <row r="329" ht="14" customHeight="1">
      <c r="A329" s="7"/>
      <c r="B329" s="7"/>
      <c r="C329" t="s" s="11">
        <v>194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ht="14" customHeight="1">
      <c r="A330" s="7"/>
      <c r="B330" s="7"/>
      <c r="C330" s="25">
        <v>2.62</v>
      </c>
      <c r="D330" t="s" s="11">
        <v>125</v>
      </c>
      <c r="E330" s="25">
        <v>1.94</v>
      </c>
      <c r="F330" t="s" s="11">
        <v>81</v>
      </c>
      <c r="G330" s="7"/>
      <c r="H330" s="7"/>
      <c r="I330" s="25">
        <f>E330*C330</f>
        <v>5.0828</v>
      </c>
      <c r="J330" s="7"/>
      <c r="K330" s="7"/>
      <c r="L330" s="7"/>
      <c r="M330" s="7"/>
    </row>
    <row r="331" ht="14" customHeight="1">
      <c r="A331" s="7"/>
      <c r="B331" s="7"/>
      <c r="C331" t="s" s="11">
        <v>422</v>
      </c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ht="14" customHeight="1">
      <c r="A332" s="7"/>
      <c r="B332" s="7"/>
      <c r="C332" s="25">
        <v>5.51</v>
      </c>
      <c r="D332" t="s" s="11">
        <v>125</v>
      </c>
      <c r="E332" s="25">
        <v>1.1</v>
      </c>
      <c r="F332" t="s" s="11">
        <v>81</v>
      </c>
      <c r="G332" s="7"/>
      <c r="H332" s="7"/>
      <c r="I332" s="25">
        <f>E332*C332</f>
        <v>6.061</v>
      </c>
      <c r="J332" s="7"/>
      <c r="K332" s="7"/>
      <c r="L332" s="7"/>
      <c r="M332" s="7"/>
    </row>
    <row r="333" ht="14" customHeight="1">
      <c r="A333" s="7"/>
      <c r="B333" s="7"/>
      <c r="C333" t="s" s="11">
        <v>423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ht="14" customHeight="1">
      <c r="A334" s="7"/>
      <c r="B334" s="7"/>
      <c r="C334" s="64">
        <v>2</v>
      </c>
      <c r="D334" t="s" s="11">
        <v>125</v>
      </c>
      <c r="E334" s="25">
        <v>2.3</v>
      </c>
      <c r="F334" t="s" s="11">
        <v>125</v>
      </c>
      <c r="G334" s="25">
        <v>1.94</v>
      </c>
      <c r="H334" t="s" s="11">
        <v>81</v>
      </c>
      <c r="I334" s="25">
        <f>G334*E334*C334</f>
        <v>8.923999999999999</v>
      </c>
      <c r="J334" s="7"/>
      <c r="K334" s="7"/>
      <c r="L334" s="7"/>
      <c r="M334" s="7"/>
    </row>
    <row r="335" ht="14" customHeight="1">
      <c r="A335" s="7"/>
      <c r="B335" t="s" s="11">
        <v>424</v>
      </c>
      <c r="C335" s="7"/>
      <c r="D335" s="7"/>
      <c r="E335" t="s" s="11">
        <v>425</v>
      </c>
      <c r="F335" s="7"/>
      <c r="G335" s="7"/>
      <c r="H335" s="7"/>
      <c r="I335" s="7"/>
      <c r="J335" s="7"/>
      <c r="K335" s="7"/>
      <c r="L335" s="7"/>
      <c r="M335" s="7"/>
    </row>
    <row r="336" ht="14" customHeight="1">
      <c r="A336" s="7"/>
      <c r="B336" s="7"/>
      <c r="C336" s="25">
        <v>2.5</v>
      </c>
      <c r="D336" t="s" s="11">
        <v>125</v>
      </c>
      <c r="E336" s="25">
        <v>1</v>
      </c>
      <c r="F336" t="s" s="11">
        <v>81</v>
      </c>
      <c r="G336" s="7"/>
      <c r="H336" s="7"/>
      <c r="I336" s="25">
        <f>E336*C336</f>
        <v>2.5</v>
      </c>
      <c r="J336" s="7"/>
      <c r="K336" s="7"/>
      <c r="L336" s="7"/>
      <c r="M336" s="7"/>
    </row>
    <row r="337" ht="14" customHeight="1">
      <c r="A337" s="7"/>
      <c r="B337" s="7"/>
      <c r="C337" t="s" s="11">
        <v>408</v>
      </c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ht="14" customHeight="1">
      <c r="A338" s="7"/>
      <c r="B338" s="7"/>
      <c r="C338" s="25">
        <v>2.5</v>
      </c>
      <c r="D338" t="s" s="11">
        <v>125</v>
      </c>
      <c r="E338" s="25">
        <v>1</v>
      </c>
      <c r="F338" t="s" s="11">
        <v>81</v>
      </c>
      <c r="G338" s="7"/>
      <c r="H338" s="7"/>
      <c r="I338" s="48">
        <f>E338*C338</f>
        <v>2.5</v>
      </c>
      <c r="J338" s="48"/>
      <c r="K338" s="7"/>
      <c r="L338" s="7"/>
      <c r="M338" s="7"/>
    </row>
    <row r="339" ht="14" customHeight="1">
      <c r="A339" s="7"/>
      <c r="B339" s="7"/>
      <c r="C339" s="7"/>
      <c r="D339" s="7"/>
      <c r="E339" s="7"/>
      <c r="F339" s="7"/>
      <c r="G339" s="7"/>
      <c r="H339" s="7"/>
      <c r="I339" s="97">
        <f>SUM(I325:I338)</f>
        <v>34.8718</v>
      </c>
      <c r="J339" t="s" s="150">
        <v>16</v>
      </c>
      <c r="K339" s="7"/>
      <c r="L339" s="7"/>
      <c r="M339" s="7"/>
    </row>
    <row r="340" ht="14" customHeight="1">
      <c r="A340" s="7"/>
      <c r="B340" s="7"/>
      <c r="C340" s="7"/>
      <c r="D340" s="7"/>
      <c r="E340" s="7"/>
      <c r="F340" s="7"/>
      <c r="G340" s="7"/>
      <c r="H340" s="7"/>
      <c r="I340" s="7"/>
      <c r="J340" s="27"/>
      <c r="K340" s="27"/>
      <c r="L340" s="7"/>
      <c r="M340" s="7"/>
    </row>
    <row r="341" ht="14" customHeight="1">
      <c r="A341" s="7"/>
      <c r="B341" s="7"/>
      <c r="C341" s="25">
        <f>SUM(I339)</f>
        <v>34.8718</v>
      </c>
      <c r="D341" t="s" s="11">
        <v>125</v>
      </c>
      <c r="E341" s="25">
        <v>2.88</v>
      </c>
      <c r="F341" t="s" s="11">
        <v>81</v>
      </c>
      <c r="G341" s="7"/>
      <c r="H341" s="7"/>
      <c r="I341" s="78"/>
      <c r="J341" s="164">
        <f>E341*C341</f>
        <v>100.430784</v>
      </c>
      <c r="K341" t="s" s="133">
        <v>332</v>
      </c>
      <c r="L341" s="34"/>
      <c r="M341" s="7"/>
    </row>
    <row r="342" ht="14" customHeight="1">
      <c r="A342" s="7"/>
      <c r="B342" s="7"/>
      <c r="C342" s="7"/>
      <c r="D342" s="7"/>
      <c r="E342" s="7"/>
      <c r="F342" s="7"/>
      <c r="G342" s="7"/>
      <c r="H342" s="7"/>
      <c r="I342" s="7"/>
      <c r="J342" s="35"/>
      <c r="K342" s="35"/>
      <c r="L342" s="7"/>
      <c r="M342" s="7"/>
    </row>
    <row r="343" ht="14" customHeight="1">
      <c r="A343" t="s" s="11">
        <v>410</v>
      </c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ht="14" customHeight="1">
      <c r="A344" s="7"/>
      <c r="B344" t="s" s="11">
        <v>426</v>
      </c>
      <c r="C344" s="25">
        <v>21.92</v>
      </c>
      <c r="D344" t="s" s="11">
        <v>125</v>
      </c>
      <c r="E344" s="25">
        <v>1</v>
      </c>
      <c r="F344" t="s" s="11">
        <v>81</v>
      </c>
      <c r="G344" s="7"/>
      <c r="H344" s="7"/>
      <c r="I344" s="25">
        <f>E344*C344</f>
        <v>21.92</v>
      </c>
      <c r="J344" s="7"/>
      <c r="K344" s="7"/>
      <c r="L344" s="7"/>
      <c r="M344" s="7"/>
    </row>
    <row r="345" ht="14" customHeight="1">
      <c r="A345" s="7"/>
      <c r="B345" s="7"/>
      <c r="C345" s="25">
        <v>18.61</v>
      </c>
      <c r="D345" t="s" s="11">
        <v>125</v>
      </c>
      <c r="E345" s="25">
        <v>2.38</v>
      </c>
      <c r="F345" t="s" s="11">
        <v>81</v>
      </c>
      <c r="G345" s="7"/>
      <c r="H345" s="7"/>
      <c r="I345" s="25">
        <f>E345*C345</f>
        <v>44.2918</v>
      </c>
      <c r="J345" s="7"/>
      <c r="K345" s="7"/>
      <c r="L345" s="7"/>
      <c r="M345" s="7"/>
    </row>
    <row r="346" ht="14" customHeight="1">
      <c r="A346" s="7"/>
      <c r="B346" s="7"/>
      <c r="C346" t="s" s="11">
        <v>427</v>
      </c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ht="14" customHeight="1">
      <c r="A347" s="7"/>
      <c r="B347" s="7"/>
      <c r="C347" t="s" s="11">
        <v>428</v>
      </c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ht="14" customHeight="1">
      <c r="A348" s="7"/>
      <c r="B348" s="7"/>
      <c r="C348" s="64">
        <v>-2</v>
      </c>
      <c r="D348" t="s" s="11">
        <v>125</v>
      </c>
      <c r="E348" s="25">
        <v>2.5</v>
      </c>
      <c r="F348" t="s" s="11">
        <v>125</v>
      </c>
      <c r="G348" s="25">
        <v>1</v>
      </c>
      <c r="H348" t="s" s="11">
        <v>81</v>
      </c>
      <c r="I348" s="48">
        <f>G348*E348*C348</f>
        <v>-5</v>
      </c>
      <c r="J348" s="48"/>
      <c r="K348" s="7"/>
      <c r="L348" s="7"/>
      <c r="M348" s="7"/>
    </row>
    <row r="349" ht="14" customHeight="1">
      <c r="A349" s="7"/>
      <c r="B349" s="7"/>
      <c r="C349" s="7"/>
      <c r="D349" s="7"/>
      <c r="E349" s="7"/>
      <c r="F349" s="7"/>
      <c r="G349" s="7"/>
      <c r="H349" s="7"/>
      <c r="I349" s="97">
        <f>SUM(I344:I348)</f>
        <v>61.2118</v>
      </c>
      <c r="J349" t="s" s="150">
        <v>16</v>
      </c>
      <c r="K349" s="7"/>
      <c r="L349" s="7"/>
      <c r="M349" s="7"/>
    </row>
    <row r="350" ht="14" customHeight="1">
      <c r="A350" s="7"/>
      <c r="B350" s="7"/>
      <c r="C350" s="7"/>
      <c r="D350" s="7"/>
      <c r="E350" s="7"/>
      <c r="F350" s="7"/>
      <c r="G350" s="7"/>
      <c r="H350" s="7"/>
      <c r="I350" s="7"/>
      <c r="J350" s="27"/>
      <c r="K350" s="27"/>
      <c r="L350" s="7"/>
      <c r="M350" s="7"/>
    </row>
    <row r="351" ht="14" customHeight="1">
      <c r="A351" s="7"/>
      <c r="B351" s="7"/>
      <c r="C351" s="25">
        <f>SUM(I349)</f>
        <v>61.2118</v>
      </c>
      <c r="D351" t="s" s="11">
        <v>125</v>
      </c>
      <c r="E351" s="25">
        <v>1.05</v>
      </c>
      <c r="F351" s="7"/>
      <c r="G351" s="7"/>
      <c r="H351" t="s" s="11">
        <v>81</v>
      </c>
      <c r="I351" s="78"/>
      <c r="J351" s="164">
        <f>E351*C351</f>
        <v>64.27239</v>
      </c>
      <c r="K351" t="s" s="133">
        <v>332</v>
      </c>
      <c r="L351" s="34"/>
      <c r="M351" s="7"/>
    </row>
    <row r="352" ht="14" customHeight="1">
      <c r="A352" s="7"/>
      <c r="B352" s="7"/>
      <c r="C352" s="7"/>
      <c r="D352" s="7"/>
      <c r="E352" s="7"/>
      <c r="F352" s="7"/>
      <c r="G352" s="7"/>
      <c r="H352" s="7"/>
      <c r="I352" s="7"/>
      <c r="J352" s="35"/>
      <c r="K352" s="35"/>
      <c r="L352" s="7"/>
      <c r="M352" s="7"/>
    </row>
    <row r="353" ht="14" customHeight="1">
      <c r="A353" s="25"/>
      <c r="B353" s="7"/>
      <c r="C353" t="s" s="11">
        <v>345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ht="14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ht="14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ht="14" customHeight="1">
      <c r="A356" t="s" s="11">
        <v>328</v>
      </c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ht="14" customHeight="1">
      <c r="A357" t="s" s="11">
        <v>124</v>
      </c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ht="14" customHeight="1">
      <c r="A358" t="s" s="11">
        <v>388</v>
      </c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ht="14" customHeight="1">
      <c r="A359" s="7"/>
      <c r="B359" t="s" s="11">
        <v>389</v>
      </c>
      <c r="C359" s="25">
        <v>19.94</v>
      </c>
      <c r="D359" t="s" s="11">
        <v>125</v>
      </c>
      <c r="E359" s="25">
        <v>13</v>
      </c>
      <c r="F359" t="s" s="11">
        <v>81</v>
      </c>
      <c r="G359" s="7"/>
      <c r="H359" s="7"/>
      <c r="I359" s="25">
        <f>E359*C359</f>
        <v>259.22</v>
      </c>
      <c r="J359" s="7"/>
      <c r="K359" s="7"/>
      <c r="L359" s="7"/>
      <c r="M359" s="7"/>
    </row>
    <row r="360" ht="14" customHeight="1">
      <c r="A360" s="7"/>
      <c r="B360" s="7"/>
      <c r="C360" s="25">
        <v>7.62</v>
      </c>
      <c r="D360" t="s" s="11">
        <v>125</v>
      </c>
      <c r="E360" s="25">
        <v>1.1</v>
      </c>
      <c r="F360" t="s" s="11">
        <v>81</v>
      </c>
      <c r="G360" s="25"/>
      <c r="H360" s="7"/>
      <c r="I360" s="25">
        <f>E360*C360</f>
        <v>8.382</v>
      </c>
      <c r="J360" s="7"/>
      <c r="K360" s="7"/>
      <c r="L360" s="7"/>
      <c r="M360" s="7"/>
    </row>
    <row r="361" ht="14" customHeight="1">
      <c r="A361" s="7"/>
      <c r="B361" s="7"/>
      <c r="C361" t="s" s="11">
        <v>429</v>
      </c>
      <c r="D361" s="7"/>
      <c r="E361" s="7"/>
      <c r="F361" s="7"/>
      <c r="G361" s="25"/>
      <c r="H361" s="7"/>
      <c r="I361" s="7"/>
      <c r="J361" s="7"/>
      <c r="K361" s="7"/>
      <c r="L361" s="7"/>
      <c r="M361" s="7"/>
    </row>
    <row r="362" ht="14" customHeight="1">
      <c r="A362" s="7"/>
      <c r="B362" t="s" s="11">
        <v>394</v>
      </c>
      <c r="C362" s="64">
        <v>-2</v>
      </c>
      <c r="D362" t="s" s="11">
        <v>125</v>
      </c>
      <c r="E362" s="25">
        <v>2.3</v>
      </c>
      <c r="F362" t="s" s="11">
        <v>125</v>
      </c>
      <c r="G362" s="25">
        <v>0.84</v>
      </c>
      <c r="H362" t="s" s="11">
        <v>81</v>
      </c>
      <c r="I362" s="25">
        <f>G362*E362*C362</f>
        <v>-3.864</v>
      </c>
      <c r="J362" s="7"/>
      <c r="K362" s="7"/>
      <c r="L362" s="7"/>
      <c r="M362" s="7"/>
    </row>
    <row r="363" ht="14" customHeight="1">
      <c r="A363" s="7"/>
      <c r="B363" s="7"/>
      <c r="C363" s="7"/>
      <c r="D363" s="7"/>
      <c r="E363" s="7"/>
      <c r="F363" s="7"/>
      <c r="G363" t="s" s="11">
        <v>417</v>
      </c>
      <c r="H363" s="7"/>
      <c r="I363" s="7"/>
      <c r="J363" s="7"/>
      <c r="K363" s="7"/>
      <c r="L363" s="7"/>
      <c r="M363" s="7"/>
    </row>
    <row r="364" ht="14" customHeight="1">
      <c r="A364" s="7"/>
      <c r="B364" s="7"/>
      <c r="C364" s="25">
        <v>-2.3</v>
      </c>
      <c r="D364" t="s" s="11">
        <v>125</v>
      </c>
      <c r="E364" s="25">
        <v>0.6</v>
      </c>
      <c r="F364" t="s" s="11">
        <v>81</v>
      </c>
      <c r="G364" s="25"/>
      <c r="H364" s="7"/>
      <c r="I364" s="25">
        <f>E364*C364</f>
        <v>-1.38</v>
      </c>
      <c r="J364" s="7"/>
      <c r="K364" s="7"/>
      <c r="L364" s="7"/>
      <c r="M364" s="7"/>
    </row>
    <row r="365" ht="14" customHeight="1">
      <c r="A365" s="7"/>
      <c r="B365" s="7"/>
      <c r="C365" s="7"/>
      <c r="D365" s="7"/>
      <c r="E365" t="s" s="11">
        <v>430</v>
      </c>
      <c r="F365" s="7"/>
      <c r="G365" s="25"/>
      <c r="H365" s="7"/>
      <c r="I365" s="7"/>
      <c r="J365" s="7"/>
      <c r="K365" s="7"/>
      <c r="L365" s="7"/>
      <c r="M365" s="7"/>
    </row>
    <row r="366" ht="14" customHeight="1">
      <c r="A366" s="7"/>
      <c r="B366" t="s" s="11">
        <v>391</v>
      </c>
      <c r="C366" s="25">
        <v>26.7</v>
      </c>
      <c r="D366" t="s" s="11">
        <v>125</v>
      </c>
      <c r="E366" s="25">
        <v>13</v>
      </c>
      <c r="F366" t="s" s="11">
        <v>81</v>
      </c>
      <c r="G366" s="7"/>
      <c r="H366" s="7"/>
      <c r="I366" s="25">
        <f>E366*C366</f>
        <v>347.1</v>
      </c>
      <c r="J366" s="7"/>
      <c r="K366" s="7"/>
      <c r="L366" s="7"/>
      <c r="M366" s="7"/>
    </row>
    <row r="367" ht="14" customHeight="1">
      <c r="A367" s="7"/>
      <c r="B367" s="7"/>
      <c r="C367" s="25">
        <v>0.05</v>
      </c>
      <c r="D367" t="s" s="11">
        <v>125</v>
      </c>
      <c r="E367" s="25">
        <v>13</v>
      </c>
      <c r="F367" t="s" s="11">
        <v>431</v>
      </c>
      <c r="G367" t="s" s="11">
        <v>36</v>
      </c>
      <c r="H367" s="7"/>
      <c r="I367" s="25">
        <v>0.33</v>
      </c>
      <c r="J367" s="7"/>
      <c r="K367" s="7"/>
      <c r="L367" s="7"/>
      <c r="M367" s="7"/>
    </row>
    <row r="368" ht="14" customHeight="1">
      <c r="A368" s="7"/>
      <c r="B368" s="7"/>
      <c r="C368" t="s" s="11">
        <v>415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ht="14" customHeight="1">
      <c r="A369" s="7"/>
      <c r="B369" s="7"/>
      <c r="C369" s="25">
        <v>2.87</v>
      </c>
      <c r="D369" t="s" s="11">
        <v>125</v>
      </c>
      <c r="E369" s="25">
        <v>1.1</v>
      </c>
      <c r="F369" t="s" s="11">
        <v>81</v>
      </c>
      <c r="G369" s="25"/>
      <c r="H369" s="7"/>
      <c r="I369" s="25">
        <f>E369*C369</f>
        <v>3.157</v>
      </c>
      <c r="J369" s="7"/>
      <c r="K369" s="7"/>
      <c r="L369" s="7"/>
      <c r="M369" s="7"/>
    </row>
    <row r="370" ht="14" customHeight="1">
      <c r="A370" s="7"/>
      <c r="B370" s="7"/>
      <c r="C370" t="s" s="11">
        <v>432</v>
      </c>
      <c r="D370" s="7"/>
      <c r="E370" s="7"/>
      <c r="F370" s="7"/>
      <c r="G370" s="25"/>
      <c r="H370" s="7"/>
      <c r="I370" s="7"/>
      <c r="J370" s="7"/>
      <c r="K370" s="7"/>
      <c r="L370" s="7"/>
      <c r="M370" s="7"/>
    </row>
    <row r="371" ht="14" customHeight="1">
      <c r="A371" s="7"/>
      <c r="B371" s="7"/>
      <c r="C371" s="25">
        <v>5.08</v>
      </c>
      <c r="D371" t="s" s="11">
        <v>125</v>
      </c>
      <c r="E371" s="25">
        <v>1.1</v>
      </c>
      <c r="F371" t="s" s="11">
        <v>81</v>
      </c>
      <c r="G371" s="25"/>
      <c r="H371" s="7"/>
      <c r="I371" s="25">
        <f>E371*C371</f>
        <v>5.588</v>
      </c>
      <c r="J371" s="7"/>
      <c r="K371" s="7"/>
      <c r="L371" s="7"/>
      <c r="M371" s="7"/>
    </row>
    <row r="372" ht="14" customHeight="1">
      <c r="A372" s="7"/>
      <c r="B372" s="7"/>
      <c r="C372" t="s" s="11">
        <v>433</v>
      </c>
      <c r="D372" s="7"/>
      <c r="E372" s="7"/>
      <c r="F372" s="7"/>
      <c r="G372" s="25"/>
      <c r="H372" s="7"/>
      <c r="I372" s="7"/>
      <c r="J372" s="7"/>
      <c r="K372" s="7"/>
      <c r="L372" s="7"/>
      <c r="M372" s="7"/>
    </row>
    <row r="373" ht="14" customHeight="1">
      <c r="A373" s="7"/>
      <c r="B373" t="s" s="11">
        <v>394</v>
      </c>
      <c r="C373" s="64">
        <v>-3</v>
      </c>
      <c r="D373" t="s" s="11">
        <v>125</v>
      </c>
      <c r="E373" s="25">
        <v>2.4</v>
      </c>
      <c r="F373" t="s" s="11">
        <v>125</v>
      </c>
      <c r="G373" s="25">
        <v>1.35</v>
      </c>
      <c r="H373" t="s" s="11">
        <v>81</v>
      </c>
      <c r="I373" s="25">
        <f>G373*E373*C373</f>
        <v>-9.720000000000001</v>
      </c>
      <c r="J373" s="7"/>
      <c r="K373" s="7"/>
      <c r="L373" s="7"/>
      <c r="M373" s="7"/>
    </row>
    <row r="374" ht="14" customHeight="1">
      <c r="A374" s="7"/>
      <c r="B374" s="7"/>
      <c r="C374" s="7"/>
      <c r="D374" s="7"/>
      <c r="E374" s="7"/>
      <c r="F374" s="7"/>
      <c r="G374" t="s" s="11">
        <v>434</v>
      </c>
      <c r="H374" s="7"/>
      <c r="I374" s="7"/>
      <c r="J374" s="7"/>
      <c r="K374" s="7"/>
      <c r="L374" s="7"/>
      <c r="M374" s="7"/>
    </row>
    <row r="375" ht="14" customHeight="1">
      <c r="A375" s="7"/>
      <c r="B375" s="7"/>
      <c r="C375" s="25">
        <v>-2.3</v>
      </c>
      <c r="D375" t="s" s="11">
        <v>125</v>
      </c>
      <c r="E375" s="25">
        <v>1.35</v>
      </c>
      <c r="F375" t="s" s="11">
        <v>81</v>
      </c>
      <c r="G375" s="25"/>
      <c r="H375" s="7"/>
      <c r="I375" s="25">
        <f>E375*C375</f>
        <v>-3.105</v>
      </c>
      <c r="J375" s="7"/>
      <c r="K375" s="7"/>
      <c r="L375" s="7"/>
      <c r="M375" s="7"/>
    </row>
    <row r="376" ht="14" customHeight="1">
      <c r="A376" s="7"/>
      <c r="B376" s="7"/>
      <c r="C376" s="7"/>
      <c r="D376" s="7"/>
      <c r="E376" t="s" s="11">
        <v>435</v>
      </c>
      <c r="F376" s="7"/>
      <c r="G376" s="25"/>
      <c r="H376" s="7"/>
      <c r="I376" s="7"/>
      <c r="J376" s="7"/>
      <c r="K376" s="7"/>
      <c r="L376" s="7"/>
      <c r="M376" s="7"/>
    </row>
    <row r="377" ht="14" customHeight="1">
      <c r="A377" s="7"/>
      <c r="B377" t="s" s="11">
        <v>418</v>
      </c>
      <c r="C377" s="25">
        <v>1.98</v>
      </c>
      <c r="D377" t="s" s="11">
        <v>125</v>
      </c>
      <c r="E377" s="25">
        <v>7.14</v>
      </c>
      <c r="F377" t="s" s="11">
        <v>81</v>
      </c>
      <c r="G377" s="7"/>
      <c r="H377" s="7"/>
      <c r="I377" s="25">
        <f>E377*C377</f>
        <v>14.1372</v>
      </c>
      <c r="J377" s="7"/>
      <c r="K377" s="7"/>
      <c r="L377" s="7"/>
      <c r="M377" s="7"/>
    </row>
    <row r="378" ht="14" customHeight="1">
      <c r="A378" s="7"/>
      <c r="B378" s="7"/>
      <c r="C378" t="s" s="11">
        <v>436</v>
      </c>
      <c r="D378" s="7"/>
      <c r="E378" t="s" s="11">
        <v>398</v>
      </c>
      <c r="F378" s="7"/>
      <c r="G378" s="7"/>
      <c r="H378" s="7"/>
      <c r="I378" s="7"/>
      <c r="J378" s="7"/>
      <c r="K378" s="7"/>
      <c r="L378" s="7"/>
      <c r="M378" s="7"/>
    </row>
    <row r="379" ht="14" customHeight="1">
      <c r="A379" s="7"/>
      <c r="B379" t="s" s="11">
        <v>399</v>
      </c>
      <c r="C379" s="25">
        <v>1.1</v>
      </c>
      <c r="D379" t="s" s="11">
        <v>125</v>
      </c>
      <c r="E379" t="s" s="11">
        <v>400</v>
      </c>
      <c r="F379" t="s" s="11">
        <v>81</v>
      </c>
      <c r="G379" s="25"/>
      <c r="H379" s="7"/>
      <c r="I379" s="48">
        <v>2.21</v>
      </c>
      <c r="J379" s="48"/>
      <c r="K379" s="7"/>
      <c r="L379" s="7"/>
      <c r="M379" s="7"/>
    </row>
    <row r="380" ht="14" customHeight="1">
      <c r="A380" s="7"/>
      <c r="B380" s="7"/>
      <c r="C380" s="7"/>
      <c r="D380" s="7"/>
      <c r="E380" s="7"/>
      <c r="F380" s="7"/>
      <c r="G380" s="7"/>
      <c r="H380" s="7"/>
      <c r="I380" s="97">
        <f>SUM(I359:I379)</f>
        <v>622.0552</v>
      </c>
      <c r="J380" t="s" s="150">
        <v>16</v>
      </c>
      <c r="K380" s="7"/>
      <c r="L380" s="7"/>
      <c r="M380" s="7"/>
    </row>
    <row r="381" ht="14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ht="14" customHeight="1">
      <c r="A382" s="7"/>
      <c r="B382" s="7"/>
      <c r="C382" s="7"/>
      <c r="D382" s="7"/>
      <c r="E382" s="7"/>
      <c r="F382" s="7"/>
      <c r="G382" s="7"/>
      <c r="H382" s="7"/>
      <c r="I382" s="7"/>
      <c r="J382" s="27"/>
      <c r="K382" s="27"/>
      <c r="L382" s="7"/>
      <c r="M382" s="7"/>
    </row>
    <row r="383" ht="14" customHeight="1">
      <c r="A383" s="7"/>
      <c r="B383" s="7"/>
      <c r="C383" s="7"/>
      <c r="D383" s="25">
        <f>SUM(I380)</f>
        <v>622.0552</v>
      </c>
      <c r="E383" t="s" s="11">
        <v>125</v>
      </c>
      <c r="F383" s="25">
        <v>2.88</v>
      </c>
      <c r="G383" t="s" s="11">
        <v>81</v>
      </c>
      <c r="H383" s="7"/>
      <c r="I383" s="28"/>
      <c r="J383" s="164">
        <f>F383*D383</f>
        <v>1791.518976</v>
      </c>
      <c r="K383" t="s" s="133">
        <v>68</v>
      </c>
      <c r="L383" s="34"/>
      <c r="M383" s="7"/>
    </row>
    <row r="384" ht="14" customHeight="1">
      <c r="A384" s="7"/>
      <c r="B384" s="7"/>
      <c r="C384" s="7"/>
      <c r="D384" s="7"/>
      <c r="E384" s="7"/>
      <c r="F384" s="7"/>
      <c r="G384" s="7"/>
      <c r="H384" s="7"/>
      <c r="I384" s="7"/>
      <c r="J384" s="97"/>
      <c r="K384" s="97"/>
      <c r="L384" s="7"/>
      <c r="M384" s="7"/>
    </row>
    <row r="385" ht="14" customHeight="1">
      <c r="A385" t="s" s="11">
        <v>421</v>
      </c>
      <c r="B385" s="7"/>
      <c r="C385" s="7"/>
      <c r="D385" s="7"/>
      <c r="E385" s="7"/>
      <c r="F385" s="7"/>
      <c r="G385" s="7"/>
      <c r="H385" s="7"/>
      <c r="I385" s="7"/>
      <c r="J385" s="7"/>
      <c r="K385" s="25"/>
      <c r="L385" s="7"/>
      <c r="M385" s="7"/>
    </row>
    <row r="386" ht="14" customHeight="1">
      <c r="A386" s="7"/>
      <c r="B386" t="s" s="11">
        <v>394</v>
      </c>
      <c r="C386" s="64">
        <v>2</v>
      </c>
      <c r="D386" t="s" s="11">
        <v>125</v>
      </c>
      <c r="E386" s="25">
        <v>2.3</v>
      </c>
      <c r="F386" t="s" s="11">
        <v>125</v>
      </c>
      <c r="G386" s="25">
        <v>0.84</v>
      </c>
      <c r="H386" t="s" s="11">
        <v>81</v>
      </c>
      <c r="I386" s="25">
        <f>G386*E386*C386</f>
        <v>3.864</v>
      </c>
      <c r="J386" s="7"/>
      <c r="K386" s="25"/>
      <c r="L386" s="7"/>
      <c r="M386" s="7"/>
    </row>
    <row r="387" ht="14" customHeight="1">
      <c r="A387" s="7"/>
      <c r="B387" s="7"/>
      <c r="C387" s="7"/>
      <c r="D387" s="7"/>
      <c r="E387" s="7"/>
      <c r="F387" s="7"/>
      <c r="G387" t="s" s="11">
        <v>437</v>
      </c>
      <c r="H387" s="7"/>
      <c r="I387" s="7"/>
      <c r="J387" s="7"/>
      <c r="K387" s="7"/>
      <c r="L387" s="7"/>
      <c r="M387" s="7"/>
    </row>
    <row r="388" ht="14" customHeight="1">
      <c r="A388" s="7"/>
      <c r="B388" s="7"/>
      <c r="C388" s="25">
        <v>2.86</v>
      </c>
      <c r="D388" t="s" s="11">
        <v>125</v>
      </c>
      <c r="E388" s="25">
        <v>1.1</v>
      </c>
      <c r="F388" s="7"/>
      <c r="G388" s="7"/>
      <c r="H388" t="s" s="11">
        <v>81</v>
      </c>
      <c r="I388" s="25">
        <f>E388*C388</f>
        <v>3.146</v>
      </c>
      <c r="J388" s="7"/>
      <c r="K388" s="7"/>
      <c r="L388" s="7"/>
      <c r="M388" s="7"/>
    </row>
    <row r="389" ht="14" customHeight="1">
      <c r="A389" s="7"/>
      <c r="B389" s="7"/>
      <c r="C389" s="25">
        <v>2.62</v>
      </c>
      <c r="D389" t="s" s="11">
        <v>125</v>
      </c>
      <c r="E389" s="25">
        <v>1.1</v>
      </c>
      <c r="F389" s="7"/>
      <c r="G389" s="7"/>
      <c r="H389" t="s" s="11">
        <v>81</v>
      </c>
      <c r="I389" s="25">
        <f>E389*C389</f>
        <v>2.882</v>
      </c>
      <c r="J389" s="7"/>
      <c r="K389" s="7"/>
      <c r="L389" s="7"/>
      <c r="M389" s="7"/>
    </row>
    <row r="390" ht="14" customHeight="1">
      <c r="A390" s="7"/>
      <c r="B390" s="7"/>
      <c r="C390" t="s" s="11">
        <v>422</v>
      </c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ht="14" customHeight="1">
      <c r="A391" s="7"/>
      <c r="B391" s="7"/>
      <c r="C391" s="25">
        <v>2.3</v>
      </c>
      <c r="D391" t="s" s="11">
        <v>125</v>
      </c>
      <c r="E391" s="25">
        <v>0.6</v>
      </c>
      <c r="F391" s="7"/>
      <c r="G391" s="7"/>
      <c r="H391" t="s" s="11">
        <v>81</v>
      </c>
      <c r="I391" s="25">
        <f>E391*C391</f>
        <v>1.38</v>
      </c>
      <c r="J391" s="7"/>
      <c r="K391" s="7"/>
      <c r="L391" s="7"/>
      <c r="M391" s="7"/>
    </row>
    <row r="392" ht="14" customHeight="1">
      <c r="A392" s="7"/>
      <c r="B392" s="7"/>
      <c r="C392" s="7"/>
      <c r="D392" s="7"/>
      <c r="E392" t="s" s="11">
        <v>430</v>
      </c>
      <c r="F392" s="7"/>
      <c r="G392" s="7"/>
      <c r="H392" s="7"/>
      <c r="I392" s="7"/>
      <c r="J392" s="7"/>
      <c r="K392" s="7"/>
      <c r="L392" s="7"/>
      <c r="M392" s="7"/>
    </row>
    <row r="393" ht="14" customHeight="1">
      <c r="A393" s="7"/>
      <c r="B393" s="7"/>
      <c r="C393" s="25">
        <v>2.5</v>
      </c>
      <c r="D393" t="s" s="11">
        <v>125</v>
      </c>
      <c r="E393" s="25">
        <v>1</v>
      </c>
      <c r="F393" s="7"/>
      <c r="G393" s="7"/>
      <c r="H393" t="s" s="11">
        <v>81</v>
      </c>
      <c r="I393" s="25">
        <f>E393*C393</f>
        <v>2.5</v>
      </c>
      <c r="J393" s="7"/>
      <c r="K393" s="7"/>
      <c r="L393" s="7"/>
      <c r="M393" s="7"/>
    </row>
    <row r="394" ht="14" customHeight="1">
      <c r="A394" s="7"/>
      <c r="B394" s="7"/>
      <c r="C394" t="s" s="11">
        <v>438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ht="14" customHeight="1">
      <c r="A395" s="7"/>
      <c r="B395" s="7"/>
      <c r="C395" s="64">
        <v>3</v>
      </c>
      <c r="D395" t="s" s="11">
        <v>125</v>
      </c>
      <c r="E395" s="25">
        <v>2.4</v>
      </c>
      <c r="F395" t="s" s="11">
        <v>125</v>
      </c>
      <c r="G395" s="25">
        <v>1.35</v>
      </c>
      <c r="H395" t="s" s="11">
        <v>81</v>
      </c>
      <c r="I395" s="25">
        <f>G395*E395*C395</f>
        <v>9.720000000000001</v>
      </c>
      <c r="J395" s="7"/>
      <c r="K395" s="7"/>
      <c r="L395" s="7"/>
      <c r="M395" s="7"/>
    </row>
    <row r="396" ht="14" customHeight="1">
      <c r="A396" s="7"/>
      <c r="B396" s="7"/>
      <c r="C396" s="7"/>
      <c r="D396" s="7"/>
      <c r="E396" s="7"/>
      <c r="F396" s="7"/>
      <c r="G396" t="s" s="11">
        <v>434</v>
      </c>
      <c r="H396" s="7"/>
      <c r="I396" s="7"/>
      <c r="J396" s="7"/>
      <c r="K396" s="7"/>
      <c r="L396" s="7"/>
      <c r="M396" s="7"/>
    </row>
    <row r="397" ht="14" customHeight="1">
      <c r="A397" s="7"/>
      <c r="B397" s="7"/>
      <c r="C397" s="25">
        <v>2.72</v>
      </c>
      <c r="D397" t="s" s="11">
        <v>125</v>
      </c>
      <c r="E397" s="25">
        <v>1.1</v>
      </c>
      <c r="F397" s="7"/>
      <c r="G397" s="7"/>
      <c r="H397" t="s" s="11">
        <v>81</v>
      </c>
      <c r="I397" s="25">
        <f>E397*C397</f>
        <v>2.992</v>
      </c>
      <c r="J397" s="7"/>
      <c r="K397" s="7"/>
      <c r="L397" s="7"/>
      <c r="M397" s="7"/>
    </row>
    <row r="398" ht="14" customHeight="1">
      <c r="A398" s="7"/>
      <c r="B398" s="7"/>
      <c r="C398" t="s" s="11">
        <v>439</v>
      </c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ht="14" customHeight="1">
      <c r="A399" s="7"/>
      <c r="B399" s="7"/>
      <c r="C399" s="64">
        <v>2</v>
      </c>
      <c r="D399" t="s" s="11">
        <v>125</v>
      </c>
      <c r="E399" s="25">
        <v>2.58</v>
      </c>
      <c r="F399" t="s" s="11">
        <v>125</v>
      </c>
      <c r="G399" s="25">
        <v>1.1</v>
      </c>
      <c r="H399" t="s" s="11">
        <v>81</v>
      </c>
      <c r="I399" s="25">
        <f>G399*E399*C399</f>
        <v>5.676</v>
      </c>
      <c r="J399" s="7"/>
      <c r="K399" s="7"/>
      <c r="L399" s="7"/>
      <c r="M399" s="7"/>
    </row>
    <row r="400" ht="14" customHeight="1">
      <c r="A400" s="7"/>
      <c r="B400" s="7"/>
      <c r="C400" s="7"/>
      <c r="D400" s="7"/>
      <c r="E400" t="s" s="11">
        <v>440</v>
      </c>
      <c r="F400" s="7"/>
      <c r="G400" s="7"/>
      <c r="H400" s="7"/>
      <c r="I400" s="7"/>
      <c r="J400" s="7"/>
      <c r="K400" s="7"/>
      <c r="L400" s="7"/>
      <c r="M400" s="7"/>
    </row>
    <row r="401" ht="14" customHeight="1">
      <c r="A401" s="7"/>
      <c r="B401" s="7"/>
      <c r="C401" s="25">
        <v>2.3</v>
      </c>
      <c r="D401" t="s" s="11">
        <v>125</v>
      </c>
      <c r="E401" s="25">
        <v>1.35</v>
      </c>
      <c r="F401" s="7"/>
      <c r="G401" s="7"/>
      <c r="H401" t="s" s="11">
        <v>81</v>
      </c>
      <c r="I401" s="25">
        <f>C401*E401</f>
        <v>3.105</v>
      </c>
      <c r="J401" s="7"/>
      <c r="K401" s="7"/>
      <c r="L401" s="7"/>
      <c r="M401" s="7"/>
    </row>
    <row r="402" ht="14" customHeight="1">
      <c r="A402" s="7"/>
      <c r="B402" s="7"/>
      <c r="C402" s="7"/>
      <c r="D402" s="7"/>
      <c r="E402" t="s" s="11">
        <v>435</v>
      </c>
      <c r="F402" s="7"/>
      <c r="G402" s="7"/>
      <c r="H402" s="7"/>
      <c r="I402" s="7"/>
      <c r="J402" s="7"/>
      <c r="K402" s="7"/>
      <c r="L402" s="7"/>
      <c r="M402" s="7"/>
    </row>
    <row r="403" ht="14" customHeight="1">
      <c r="A403" s="7"/>
      <c r="B403" s="7"/>
      <c r="C403" s="25">
        <v>2.5</v>
      </c>
      <c r="D403" t="s" s="11">
        <v>125</v>
      </c>
      <c r="E403" s="25">
        <v>1</v>
      </c>
      <c r="F403" s="7"/>
      <c r="G403" s="7"/>
      <c r="H403" t="s" s="11">
        <v>81</v>
      </c>
      <c r="I403" s="48">
        <f>E403*C403</f>
        <v>2.5</v>
      </c>
      <c r="J403" s="48"/>
      <c r="K403" s="7"/>
      <c r="L403" s="7"/>
      <c r="M403" s="7"/>
    </row>
    <row r="404" ht="14" customHeight="1">
      <c r="A404" s="7"/>
      <c r="B404" s="7"/>
      <c r="C404" t="s" s="11">
        <v>438</v>
      </c>
      <c r="D404" s="7"/>
      <c r="E404" s="7"/>
      <c r="F404" s="7"/>
      <c r="G404" s="7"/>
      <c r="H404" s="7"/>
      <c r="I404" s="97">
        <f>SUM(I386:I403)</f>
        <v>37.765</v>
      </c>
      <c r="J404" t="s" s="150">
        <v>16</v>
      </c>
      <c r="K404" s="7"/>
      <c r="L404" s="7"/>
      <c r="M404" s="7"/>
    </row>
    <row r="405" ht="14" customHeight="1">
      <c r="A405" s="7"/>
      <c r="B405" s="7"/>
      <c r="C405" s="7"/>
      <c r="D405" s="7"/>
      <c r="E405" s="7"/>
      <c r="F405" s="7"/>
      <c r="G405" s="7"/>
      <c r="H405" s="7"/>
      <c r="I405" s="7"/>
      <c r="J405" s="27"/>
      <c r="K405" s="27"/>
      <c r="L405" s="7"/>
      <c r="M405" s="7"/>
    </row>
    <row r="406" ht="14" customHeight="1">
      <c r="A406" s="7"/>
      <c r="B406" s="7"/>
      <c r="C406" s="25">
        <f>SUM(I404)</f>
        <v>37.765</v>
      </c>
      <c r="D406" t="s" s="11">
        <v>125</v>
      </c>
      <c r="E406" s="25">
        <v>2.88</v>
      </c>
      <c r="F406" s="7"/>
      <c r="G406" s="7"/>
      <c r="H406" t="s" s="11">
        <v>81</v>
      </c>
      <c r="I406" s="78"/>
      <c r="J406" s="164">
        <f>C406*E406</f>
        <v>108.7632</v>
      </c>
      <c r="K406" t="s" s="133">
        <v>332</v>
      </c>
      <c r="L406" s="34"/>
      <c r="M406" s="7"/>
    </row>
    <row r="407" ht="14" customHeight="1">
      <c r="A407" s="7"/>
      <c r="B407" s="7"/>
      <c r="C407" s="7"/>
      <c r="D407" s="7"/>
      <c r="E407" s="7"/>
      <c r="F407" s="7"/>
      <c r="G407" s="7"/>
      <c r="H407" s="7"/>
      <c r="I407" s="7"/>
      <c r="J407" s="35"/>
      <c r="K407" s="35"/>
      <c r="L407" s="7"/>
      <c r="M407" s="7"/>
    </row>
    <row r="408" ht="14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ht="14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ht="14" customHeight="1">
      <c r="A410" s="25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ht="14" customHeight="1">
      <c r="A411" t="s" s="11">
        <v>329</v>
      </c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ht="14" customHeight="1">
      <c r="A412" t="s" s="11">
        <v>124</v>
      </c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ht="14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ht="14" customHeight="1">
      <c r="A414" t="s" s="11">
        <v>388</v>
      </c>
      <c r="B414" s="7"/>
      <c r="C414" s="7"/>
      <c r="D414" s="7"/>
      <c r="E414" s="7"/>
      <c r="F414" s="7"/>
      <c r="G414" s="7"/>
      <c r="H414" s="7"/>
      <c r="I414" s="7"/>
      <c r="J414" s="27"/>
      <c r="K414" s="27"/>
      <c r="L414" s="7"/>
      <c r="M414" s="7"/>
    </row>
    <row r="415" ht="14" customHeight="1">
      <c r="A415" s="7"/>
      <c r="B415" t="s" s="11">
        <v>441</v>
      </c>
      <c r="C415" s="7"/>
      <c r="D415" s="7"/>
      <c r="E415" s="7"/>
      <c r="F415" s="7"/>
      <c r="G415" s="25"/>
      <c r="H415" t="s" s="11">
        <v>81</v>
      </c>
      <c r="I415" s="78"/>
      <c r="J415" s="164">
        <v>1798.58</v>
      </c>
      <c r="K415" t="s" s="133">
        <v>68</v>
      </c>
      <c r="L415" s="34"/>
      <c r="M415" s="7"/>
    </row>
    <row r="416" ht="14" customHeight="1">
      <c r="A416" s="7"/>
      <c r="B416" s="7"/>
      <c r="C416" s="7"/>
      <c r="D416" s="7"/>
      <c r="E416" s="7"/>
      <c r="F416" s="7"/>
      <c r="G416" s="25"/>
      <c r="H416" s="7"/>
      <c r="I416" s="25"/>
      <c r="J416" s="97"/>
      <c r="K416" s="35"/>
      <c r="L416" s="7"/>
      <c r="M416" s="7"/>
    </row>
    <row r="417" ht="14" customHeight="1">
      <c r="A417" t="s" s="11">
        <v>421</v>
      </c>
      <c r="B417" s="7"/>
      <c r="C417" s="7"/>
      <c r="D417" s="7"/>
      <c r="E417" s="7"/>
      <c r="F417" s="7"/>
      <c r="G417" s="7"/>
      <c r="H417" s="7"/>
      <c r="I417" s="7"/>
      <c r="J417" s="27"/>
      <c r="K417" s="27"/>
      <c r="L417" s="7"/>
      <c r="M417" s="7"/>
    </row>
    <row r="418" ht="14" customHeight="1">
      <c r="A418" s="7"/>
      <c r="B418" t="s" s="11">
        <v>441</v>
      </c>
      <c r="C418" s="7"/>
      <c r="D418" s="7"/>
      <c r="E418" s="7"/>
      <c r="F418" s="7"/>
      <c r="G418" s="25"/>
      <c r="H418" t="s" s="11">
        <v>81</v>
      </c>
      <c r="I418" s="78"/>
      <c r="J418" s="164">
        <v>100.43</v>
      </c>
      <c r="K418" t="s" s="133">
        <v>332</v>
      </c>
      <c r="L418" s="34"/>
      <c r="M418" s="7"/>
    </row>
    <row r="419" ht="14" customHeight="1">
      <c r="A419" s="7"/>
      <c r="B419" s="7"/>
      <c r="C419" s="7"/>
      <c r="D419" s="7"/>
      <c r="E419" s="7"/>
      <c r="F419" s="7"/>
      <c r="G419" s="7"/>
      <c r="H419" s="7"/>
      <c r="I419" s="7"/>
      <c r="J419" s="35"/>
      <c r="K419" s="35"/>
      <c r="L419" s="7"/>
      <c r="M419" s="7"/>
    </row>
    <row r="420" ht="14" customHeight="1">
      <c r="A420" t="s" s="11">
        <v>410</v>
      </c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ht="14" customHeight="1">
      <c r="A421" s="7"/>
      <c r="B421" t="s" s="11">
        <v>426</v>
      </c>
      <c r="C421" s="25">
        <v>21.92</v>
      </c>
      <c r="D421" t="s" s="11">
        <v>125</v>
      </c>
      <c r="E421" s="25">
        <v>1</v>
      </c>
      <c r="F421" s="7"/>
      <c r="G421" s="25"/>
      <c r="H421" t="s" s="11">
        <v>81</v>
      </c>
      <c r="I421" s="25">
        <f>E421*C421</f>
        <v>21.92</v>
      </c>
      <c r="J421" s="25"/>
      <c r="K421" s="7"/>
      <c r="L421" s="7"/>
      <c r="M421" s="7"/>
    </row>
    <row r="422" ht="14" customHeight="1">
      <c r="A422" s="7"/>
      <c r="B422" s="7"/>
      <c r="C422" s="25">
        <v>18.61</v>
      </c>
      <c r="D422" t="s" s="11">
        <v>125</v>
      </c>
      <c r="E422" s="25">
        <v>1</v>
      </c>
      <c r="F422" s="7"/>
      <c r="G422" s="7"/>
      <c r="H422" t="s" s="11">
        <v>81</v>
      </c>
      <c r="I422" s="25">
        <f>E422*C422</f>
        <v>18.61</v>
      </c>
      <c r="J422" s="7"/>
      <c r="K422" s="7"/>
      <c r="L422" s="7"/>
      <c r="M422" s="7"/>
    </row>
    <row r="423" ht="14" customHeight="1">
      <c r="A423" s="7"/>
      <c r="B423" s="7"/>
      <c r="C423" t="s" s="11">
        <v>442</v>
      </c>
      <c r="D423" s="7"/>
      <c r="E423" s="7"/>
      <c r="F423" s="25"/>
      <c r="G423" s="25"/>
      <c r="H423" s="25"/>
      <c r="I423" s="174"/>
      <c r="J423" s="25"/>
      <c r="K423" s="7"/>
      <c r="L423" s="7"/>
      <c r="M423" s="7"/>
    </row>
    <row r="424" ht="14" customHeight="1">
      <c r="A424" s="7"/>
      <c r="B424" s="7"/>
      <c r="C424" s="64">
        <v>-2</v>
      </c>
      <c r="D424" t="s" s="11">
        <v>125</v>
      </c>
      <c r="E424" s="25">
        <v>2.5</v>
      </c>
      <c r="F424" t="s" s="11">
        <v>125</v>
      </c>
      <c r="G424" s="168">
        <v>1</v>
      </c>
      <c r="H424" t="s" s="175">
        <v>81</v>
      </c>
      <c r="I424" s="176">
        <v>-5</v>
      </c>
      <c r="J424" s="177"/>
      <c r="K424" s="7"/>
      <c r="L424" s="7"/>
      <c r="M424" s="7"/>
    </row>
    <row r="425" ht="14" customHeight="1">
      <c r="A425" s="7"/>
      <c r="B425" s="7"/>
      <c r="C425" s="7"/>
      <c r="D425" s="7"/>
      <c r="E425" t="s" s="11">
        <v>443</v>
      </c>
      <c r="F425" s="7"/>
      <c r="G425" s="7"/>
      <c r="H425" s="7"/>
      <c r="I425" s="178"/>
      <c r="J425" s="7"/>
      <c r="K425" s="7"/>
      <c r="L425" s="7"/>
      <c r="M425" s="7"/>
    </row>
    <row r="426" ht="14" customHeight="1">
      <c r="A426" s="7"/>
      <c r="B426" s="7"/>
      <c r="C426" s="7"/>
      <c r="D426" s="7"/>
      <c r="E426" s="7"/>
      <c r="F426" s="7"/>
      <c r="G426" s="7"/>
      <c r="H426" s="7"/>
      <c r="I426" s="25">
        <f>SUM(I421:I424)</f>
        <v>35.53</v>
      </c>
      <c r="J426" t="s" s="11">
        <v>16</v>
      </c>
      <c r="K426" s="7"/>
      <c r="L426" s="7"/>
      <c r="M426" s="7"/>
    </row>
    <row r="427" ht="14" customHeight="1">
      <c r="A427" s="7"/>
      <c r="B427" s="7"/>
      <c r="C427" s="7"/>
      <c r="D427" s="7"/>
      <c r="E427" s="7"/>
      <c r="F427" s="7"/>
      <c r="G427" s="7"/>
      <c r="H427" s="7"/>
      <c r="I427" s="7"/>
      <c r="J427" s="27"/>
      <c r="K427" s="27"/>
      <c r="L427" s="7"/>
      <c r="M427" s="7"/>
    </row>
    <row r="428" ht="14" customHeight="1">
      <c r="A428" s="7"/>
      <c r="B428" s="7"/>
      <c r="C428" s="7"/>
      <c r="D428" s="25">
        <v>35.53</v>
      </c>
      <c r="E428" t="s" s="11">
        <v>125</v>
      </c>
      <c r="F428" s="25">
        <v>1.25</v>
      </c>
      <c r="G428" t="s" s="11">
        <v>81</v>
      </c>
      <c r="H428" s="7"/>
      <c r="I428" s="28"/>
      <c r="J428" s="164">
        <f>F428*D428</f>
        <v>44.4125</v>
      </c>
      <c r="K428" t="s" s="133">
        <v>68</v>
      </c>
      <c r="L428" s="34"/>
      <c r="M428" s="7"/>
    </row>
    <row r="429" ht="14" customHeight="1">
      <c r="A429" s="7"/>
      <c r="B429" s="7"/>
      <c r="C429" s="7"/>
      <c r="D429" s="7"/>
      <c r="E429" s="7"/>
      <c r="F429" s="7"/>
      <c r="G429" s="7"/>
      <c r="H429" s="7"/>
      <c r="I429" s="7"/>
      <c r="J429" s="35"/>
      <c r="K429" s="35"/>
      <c r="L429" s="7"/>
      <c r="M429" s="7"/>
    </row>
    <row r="430" ht="14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ht="14" customHeight="1">
      <c r="A431" s="7"/>
      <c r="B431" s="7"/>
      <c r="C431" t="s" s="11">
        <v>345</v>
      </c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ht="14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ht="14" customHeight="1">
      <c r="A433" t="s" s="11">
        <v>330</v>
      </c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ht="14" customHeight="1">
      <c r="A434" t="s" s="11">
        <v>124</v>
      </c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ht="14" customHeight="1">
      <c r="A435" t="s" s="11">
        <v>444</v>
      </c>
      <c r="B435" s="7"/>
      <c r="C435" s="7"/>
      <c r="D435" s="7"/>
      <c r="E435" s="7"/>
      <c r="F435" s="7"/>
      <c r="G435" s="7"/>
      <c r="H435" s="7"/>
      <c r="I435" s="7"/>
      <c r="J435" s="27"/>
      <c r="K435" s="27"/>
      <c r="L435" s="7"/>
      <c r="M435" s="7"/>
    </row>
    <row r="436" ht="14" customHeight="1">
      <c r="A436" s="7"/>
      <c r="B436" t="s" s="11">
        <v>445</v>
      </c>
      <c r="C436" s="7"/>
      <c r="D436" s="7"/>
      <c r="E436" s="7"/>
      <c r="F436" s="7"/>
      <c r="G436" s="25"/>
      <c r="H436" t="s" s="11">
        <v>81</v>
      </c>
      <c r="I436" s="28"/>
      <c r="J436" s="164">
        <v>1791.53</v>
      </c>
      <c r="K436" t="s" s="133">
        <v>68</v>
      </c>
      <c r="L436" s="34"/>
      <c r="M436" s="7"/>
    </row>
    <row r="437" ht="14" customHeight="1">
      <c r="A437" s="7"/>
      <c r="B437" s="7"/>
      <c r="C437" s="7"/>
      <c r="D437" s="7"/>
      <c r="E437" s="7"/>
      <c r="F437" s="7"/>
      <c r="G437" s="7"/>
      <c r="H437" s="7"/>
      <c r="I437" s="7"/>
      <c r="J437" s="35"/>
      <c r="K437" s="35"/>
      <c r="L437" s="7"/>
      <c r="M437" s="7"/>
    </row>
    <row r="438" ht="14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ht="14" customHeight="1">
      <c r="A439" t="s" s="11">
        <v>421</v>
      </c>
      <c r="B439" s="7"/>
      <c r="C439" s="7"/>
      <c r="D439" s="7"/>
      <c r="E439" s="7"/>
      <c r="F439" s="7"/>
      <c r="G439" s="7"/>
      <c r="H439" s="7"/>
      <c r="I439" s="7"/>
      <c r="J439" s="27"/>
      <c r="K439" s="27"/>
      <c r="L439" s="7"/>
      <c r="M439" s="7"/>
    </row>
    <row r="440" ht="14" customHeight="1">
      <c r="A440" s="7"/>
      <c r="B440" t="s" s="11">
        <v>445</v>
      </c>
      <c r="C440" s="7"/>
      <c r="D440" s="7"/>
      <c r="E440" s="7"/>
      <c r="F440" s="7"/>
      <c r="G440" s="7"/>
      <c r="H440" t="s" s="11">
        <v>81</v>
      </c>
      <c r="I440" s="28"/>
      <c r="J440" s="173">
        <v>108.76</v>
      </c>
      <c r="K440" t="s" s="133">
        <v>332</v>
      </c>
      <c r="L440" s="34"/>
      <c r="M440" s="7"/>
    </row>
    <row r="441" ht="14" customHeight="1">
      <c r="A441" t="s" s="11">
        <v>30</v>
      </c>
      <c r="B441" s="7"/>
      <c r="C441" s="7"/>
      <c r="D441" s="7"/>
      <c r="E441" s="7"/>
      <c r="F441" s="7"/>
      <c r="G441" s="7"/>
      <c r="H441" s="7"/>
      <c r="I441" s="7"/>
      <c r="J441" s="35"/>
      <c r="K441" s="35"/>
      <c r="L441" s="7"/>
      <c r="M441" s="7"/>
    </row>
    <row r="442" ht="14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ht="14" customHeight="1">
      <c r="A443" s="7"/>
      <c r="B443" s="7"/>
      <c r="C443" s="7"/>
      <c r="D443" s="7"/>
      <c r="E443" s="7"/>
      <c r="F443" s="7"/>
      <c r="G443" s="25"/>
      <c r="H443" s="7"/>
      <c r="I443" s="7"/>
      <c r="J443" s="7"/>
      <c r="K443" s="7"/>
      <c r="L443" s="7"/>
      <c r="M443" s="7"/>
    </row>
    <row r="444" ht="14" customHeight="1">
      <c r="A444" s="7"/>
      <c r="B444" s="7"/>
      <c r="C444" s="7"/>
      <c r="D444" s="7"/>
      <c r="E444" s="7"/>
      <c r="F444" s="7"/>
      <c r="G444" s="25"/>
      <c r="H444" s="7"/>
      <c r="I444" s="7"/>
      <c r="J444" s="7"/>
      <c r="K444" s="7"/>
      <c r="L444" s="7"/>
      <c r="M444" s="7"/>
    </row>
    <row r="445" ht="14" customHeight="1">
      <c r="A445" s="7"/>
      <c r="B445" s="7"/>
      <c r="C445" s="7"/>
      <c r="D445" s="7"/>
      <c r="E445" s="7"/>
      <c r="F445" s="7"/>
      <c r="G445" s="25"/>
      <c r="H445" s="7"/>
      <c r="I445" s="7"/>
      <c r="J445" s="7"/>
      <c r="K445" s="7"/>
      <c r="L445" s="7"/>
      <c r="M445" s="7"/>
    </row>
    <row r="446" ht="14" customHeight="1">
      <c r="A446" s="7"/>
      <c r="B446" s="7"/>
      <c r="C446" s="7"/>
      <c r="D446" s="7"/>
      <c r="E446" s="7"/>
      <c r="F446" s="7"/>
      <c r="G446" s="7"/>
      <c r="H446" s="7"/>
      <c r="I446" s="7"/>
      <c r="J446" s="25"/>
      <c r="K446" s="25"/>
      <c r="L446" s="7"/>
      <c r="M446" s="7"/>
    </row>
    <row r="447" ht="14" customHeight="1">
      <c r="A447" s="7"/>
      <c r="B447" s="7"/>
      <c r="C447" s="7"/>
      <c r="D447" s="7"/>
      <c r="E447" s="7"/>
      <c r="F447" s="7"/>
      <c r="G447" s="7"/>
      <c r="H447" s="7"/>
      <c r="I447" s="7"/>
      <c r="J447" s="25"/>
      <c r="K447" s="25"/>
      <c r="L447" s="7"/>
      <c r="M447" s="7"/>
    </row>
    <row r="448" ht="14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ht="14" customHeight="1">
      <c r="A449" s="7"/>
      <c r="B449" s="7"/>
      <c r="C449" t="s" s="11">
        <v>345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ht="14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ht="14" customHeight="1">
      <c r="A451" t="s" s="11">
        <v>331</v>
      </c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ht="14" customHeight="1">
      <c r="A452" t="s" s="11">
        <v>124</v>
      </c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ht="14" customHeight="1">
      <c r="A453" t="s" s="11">
        <v>388</v>
      </c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ht="14" customHeight="1">
      <c r="A454" s="7"/>
      <c r="B454" t="s" s="11">
        <v>389</v>
      </c>
      <c r="C454" s="25">
        <v>19.94</v>
      </c>
      <c r="D454" t="s" s="11">
        <v>125</v>
      </c>
      <c r="E454" s="25">
        <v>12.06</v>
      </c>
      <c r="F454" t="s" s="11">
        <v>81</v>
      </c>
      <c r="G454" s="7"/>
      <c r="H454" s="7"/>
      <c r="I454" s="25">
        <f>E454*C454</f>
        <v>240.4764</v>
      </c>
      <c r="J454" s="7"/>
      <c r="K454" s="7"/>
      <c r="L454" s="7"/>
      <c r="M454" s="7"/>
    </row>
    <row r="455" ht="14" customHeight="1">
      <c r="A455" s="7"/>
      <c r="B455" t="s" s="11">
        <v>446</v>
      </c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ht="14" customHeight="1">
      <c r="A456" s="7"/>
      <c r="B456" t="s" s="11">
        <v>447</v>
      </c>
      <c r="C456" s="25">
        <v>0.32</v>
      </c>
      <c r="D456" t="s" s="11">
        <v>125</v>
      </c>
      <c r="E456" s="25">
        <v>-7.08</v>
      </c>
      <c r="F456" t="s" s="11">
        <v>81</v>
      </c>
      <c r="G456" s="7"/>
      <c r="H456" s="7"/>
      <c r="I456" s="25">
        <f>E456*C456</f>
        <v>-2.2656</v>
      </c>
      <c r="J456" s="7"/>
      <c r="K456" s="7"/>
      <c r="L456" s="7"/>
      <c r="M456" s="7"/>
    </row>
    <row r="457" ht="14" customHeight="1">
      <c r="A457" s="7"/>
      <c r="B457" s="7"/>
      <c r="C457" s="7"/>
      <c r="D457" s="7"/>
      <c r="E457" t="s" s="11">
        <v>448</v>
      </c>
      <c r="F457" s="7"/>
      <c r="G457" s="7"/>
      <c r="H457" s="7"/>
      <c r="I457" s="7"/>
      <c r="J457" s="7"/>
      <c r="K457" s="7"/>
      <c r="L457" s="7"/>
      <c r="M457" s="7"/>
    </row>
    <row r="458" ht="14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ht="14" customHeight="1">
      <c r="A459" s="7"/>
      <c r="B459" t="s" s="11">
        <v>391</v>
      </c>
      <c r="C459" s="25">
        <v>26.7</v>
      </c>
      <c r="D459" t="s" s="11">
        <v>125</v>
      </c>
      <c r="E459" s="25">
        <v>12.06</v>
      </c>
      <c r="F459" t="s" s="11">
        <v>81</v>
      </c>
      <c r="G459" s="7"/>
      <c r="H459" s="7"/>
      <c r="I459" s="25">
        <f>C459*E459</f>
        <v>322.002</v>
      </c>
      <c r="J459" s="7"/>
      <c r="K459" s="7"/>
      <c r="L459" s="7"/>
      <c r="M459" s="7"/>
    </row>
    <row r="460" ht="14" customHeight="1">
      <c r="A460" s="7"/>
      <c r="B460" s="7"/>
      <c r="C460" s="25">
        <v>0.05</v>
      </c>
      <c r="D460" t="s" s="11">
        <v>125</v>
      </c>
      <c r="E460" s="25">
        <v>12.06</v>
      </c>
      <c r="F460" t="s" s="11">
        <v>392</v>
      </c>
      <c r="G460" t="s" s="11">
        <v>36</v>
      </c>
      <c r="H460" s="7"/>
      <c r="I460" s="25">
        <v>0.3</v>
      </c>
      <c r="J460" s="7"/>
      <c r="K460" s="7"/>
      <c r="L460" s="7"/>
      <c r="M460" s="7"/>
    </row>
    <row r="461" ht="14" customHeight="1">
      <c r="A461" s="7"/>
      <c r="B461" s="7"/>
      <c r="C461" t="s" s="11">
        <v>449</v>
      </c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ht="14" customHeight="1">
      <c r="A462" s="7"/>
      <c r="B462" t="s" s="11">
        <v>418</v>
      </c>
      <c r="C462" s="25">
        <v>2.28</v>
      </c>
      <c r="D462" t="s" s="11">
        <v>125</v>
      </c>
      <c r="E462" s="25">
        <v>-7.06</v>
      </c>
      <c r="F462" t="s" s="11">
        <v>81</v>
      </c>
      <c r="G462" s="7"/>
      <c r="H462" s="7"/>
      <c r="I462" s="25">
        <f>E462*C462</f>
        <v>-16.0968</v>
      </c>
      <c r="J462" s="7"/>
      <c r="K462" s="7"/>
      <c r="L462" s="7"/>
      <c r="M462" s="7"/>
    </row>
    <row r="463" ht="14" customHeight="1">
      <c r="A463" s="7"/>
      <c r="B463" t="s" s="11">
        <v>450</v>
      </c>
      <c r="C463" s="7"/>
      <c r="D463" s="7"/>
      <c r="E463" s="179"/>
      <c r="F463" s="7"/>
      <c r="G463" s="25"/>
      <c r="H463" s="7"/>
      <c r="I463" s="7"/>
      <c r="J463" s="7"/>
      <c r="K463" s="7"/>
      <c r="L463" s="7"/>
      <c r="M463" s="7"/>
    </row>
    <row r="464" ht="14" customHeight="1">
      <c r="A464" s="7"/>
      <c r="B464" t="s" s="11">
        <v>451</v>
      </c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ht="14" customHeight="1">
      <c r="A465" s="7"/>
      <c r="B465" t="s" s="11">
        <v>452</v>
      </c>
      <c r="C465" s="7"/>
      <c r="D465" s="7"/>
      <c r="E465" s="7"/>
      <c r="F465" s="7"/>
      <c r="G465" s="7"/>
      <c r="H465" s="7"/>
      <c r="I465" s="48"/>
      <c r="J465" s="48"/>
      <c r="K465" s="7"/>
      <c r="L465" s="7"/>
      <c r="M465" s="7"/>
    </row>
    <row r="466" ht="14" customHeight="1">
      <c r="A466" s="7"/>
      <c r="B466" s="7"/>
      <c r="C466" s="7"/>
      <c r="D466" s="7"/>
      <c r="E466" s="7"/>
      <c r="F466" s="7"/>
      <c r="G466" s="7"/>
      <c r="H466" s="7"/>
      <c r="I466" s="97">
        <f>SUM(I454:I465)</f>
        <v>544.4160000000001</v>
      </c>
      <c r="J466" t="s" s="150">
        <v>16</v>
      </c>
      <c r="K466" s="7"/>
      <c r="L466" s="7"/>
      <c r="M466" s="7"/>
    </row>
    <row r="467" ht="14" customHeight="1">
      <c r="A467" s="7"/>
      <c r="B467" s="7"/>
      <c r="C467" s="7"/>
      <c r="D467" s="7"/>
      <c r="E467" s="7"/>
      <c r="F467" s="7"/>
      <c r="G467" s="7"/>
      <c r="H467" s="7"/>
      <c r="I467" s="25"/>
      <c r="J467" s="25"/>
      <c r="K467" s="7"/>
      <c r="L467" s="7"/>
      <c r="M467" s="7"/>
    </row>
    <row r="468" ht="14" customHeight="1">
      <c r="A468" s="7"/>
      <c r="B468" s="7"/>
      <c r="C468" s="7"/>
      <c r="D468" s="25">
        <f>SUM(I466)</f>
        <v>544.4160000000001</v>
      </c>
      <c r="E468" t="s" s="11">
        <v>125</v>
      </c>
      <c r="F468" s="25">
        <v>2.95</v>
      </c>
      <c r="G468" t="s" s="11">
        <v>81</v>
      </c>
      <c r="H468" s="7"/>
      <c r="I468" s="7"/>
      <c r="J468" s="25">
        <f>F468*D468</f>
        <v>1606.0272</v>
      </c>
      <c r="K468" t="s" s="11">
        <v>332</v>
      </c>
      <c r="L468" s="7"/>
      <c r="M468" s="7"/>
    </row>
    <row r="469" ht="14" customHeight="1">
      <c r="A469" s="7"/>
      <c r="B469" s="7"/>
      <c r="C469" s="7"/>
      <c r="D469" t="s" s="11">
        <v>453</v>
      </c>
      <c r="E469" s="7"/>
      <c r="F469" s="7"/>
      <c r="G469" s="7"/>
      <c r="H469" s="7"/>
      <c r="I469" s="7"/>
      <c r="J469" s="7"/>
      <c r="K469" s="7"/>
      <c r="L469" s="7"/>
      <c r="M469" s="7"/>
    </row>
    <row r="470" ht="14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ht="14" customHeight="1">
      <c r="A471" s="7"/>
      <c r="B471" t="s" s="11">
        <v>418</v>
      </c>
      <c r="C471" s="7"/>
      <c r="D471" s="25">
        <v>4.74</v>
      </c>
      <c r="E471" t="s" s="11">
        <v>125</v>
      </c>
      <c r="F471" s="25">
        <v>7.14</v>
      </c>
      <c r="G471" t="s" s="11">
        <v>81</v>
      </c>
      <c r="H471" s="25">
        <f>F471*D471</f>
        <v>33.8436</v>
      </c>
      <c r="I471" t="s" s="11">
        <v>16</v>
      </c>
      <c r="J471" s="7"/>
      <c r="K471" s="7"/>
      <c r="L471" s="7"/>
      <c r="M471" s="7"/>
    </row>
    <row r="472" ht="14" customHeight="1">
      <c r="A472" s="7"/>
      <c r="B472" s="7"/>
      <c r="C472" s="25">
        <v>33.84</v>
      </c>
      <c r="D472" t="s" s="11">
        <v>125</v>
      </c>
      <c r="E472" s="25">
        <v>3.57</v>
      </c>
      <c r="F472" t="s" s="11">
        <v>81</v>
      </c>
      <c r="G472" s="7"/>
      <c r="H472" s="7"/>
      <c r="I472" s="25"/>
      <c r="J472" s="25">
        <f>E472*C472</f>
        <v>120.8088</v>
      </c>
      <c r="K472" t="s" s="11">
        <v>332</v>
      </c>
      <c r="L472" s="7"/>
      <c r="M472" s="7"/>
    </row>
    <row r="473" ht="14" customHeight="1">
      <c r="A473" s="7"/>
      <c r="B473" s="7"/>
      <c r="C473" s="7"/>
      <c r="D473" s="64">
        <v>1.74</v>
      </c>
      <c r="E473" t="s" s="11">
        <v>125</v>
      </c>
      <c r="F473" s="64">
        <v>4.05</v>
      </c>
      <c r="G473" t="s" s="11">
        <v>81</v>
      </c>
      <c r="H473" s="25">
        <f>F473*D473</f>
        <v>7.047</v>
      </c>
      <c r="I473" t="s" s="11">
        <v>16</v>
      </c>
      <c r="J473" s="7"/>
      <c r="K473" s="7"/>
      <c r="L473" s="7"/>
      <c r="M473" s="7"/>
    </row>
    <row r="474" ht="14" customHeight="1">
      <c r="A474" s="7"/>
      <c r="B474" s="7"/>
      <c r="C474" s="64">
        <v>7.05</v>
      </c>
      <c r="D474" t="s" s="11">
        <v>125</v>
      </c>
      <c r="E474" s="64">
        <v>2.33</v>
      </c>
      <c r="F474" s="7"/>
      <c r="G474" t="s" s="11">
        <v>174</v>
      </c>
      <c r="H474" s="7"/>
      <c r="I474" s="7"/>
      <c r="J474" s="25">
        <f>C474*E474/2</f>
        <v>8.21325</v>
      </c>
      <c r="K474" t="s" s="11">
        <v>332</v>
      </c>
      <c r="L474" s="7"/>
      <c r="M474" s="7"/>
    </row>
    <row r="475" ht="14" customHeight="1">
      <c r="A475" s="7"/>
      <c r="B475" s="7"/>
      <c r="C475" s="7"/>
      <c r="D475" s="7"/>
      <c r="E475" s="7"/>
      <c r="F475" s="7"/>
      <c r="G475" s="7"/>
      <c r="H475" s="7"/>
      <c r="I475" s="7"/>
      <c r="J475" s="27"/>
      <c r="K475" s="27"/>
      <c r="L475" s="7"/>
      <c r="M475" s="7"/>
    </row>
    <row r="476" ht="14" customHeight="1">
      <c r="A476" s="7"/>
      <c r="B476" s="7"/>
      <c r="C476" s="7"/>
      <c r="D476" s="7"/>
      <c r="E476" s="7"/>
      <c r="F476" s="7"/>
      <c r="G476" s="7"/>
      <c r="H476" s="7"/>
      <c r="I476" s="28"/>
      <c r="J476" s="164">
        <f>SUM(J468:J475)</f>
        <v>1735.04925</v>
      </c>
      <c r="K476" t="s" s="133">
        <v>454</v>
      </c>
      <c r="L476" s="34"/>
      <c r="M476" s="7"/>
    </row>
    <row r="477" ht="14" customHeight="1">
      <c r="A477" t="s" s="11">
        <v>455</v>
      </c>
      <c r="B477" s="7"/>
      <c r="C477" s="7"/>
      <c r="D477" s="7"/>
      <c r="E477" s="7"/>
      <c r="F477" s="7"/>
      <c r="G477" s="7"/>
      <c r="H477" s="7"/>
      <c r="I477" s="7"/>
      <c r="J477" s="35"/>
      <c r="K477" s="35"/>
      <c r="L477" s="7"/>
      <c r="M477" s="7"/>
    </row>
    <row r="478" ht="14" customHeight="1">
      <c r="A478" s="7"/>
      <c r="B478" t="s" s="11">
        <v>389</v>
      </c>
      <c r="C478" s="64">
        <v>19.94</v>
      </c>
      <c r="D478" t="s" s="11">
        <v>125</v>
      </c>
      <c r="E478" s="64">
        <v>0.9399999999999999</v>
      </c>
      <c r="F478" s="7"/>
      <c r="G478" t="s" s="11">
        <v>36</v>
      </c>
      <c r="H478" s="7"/>
      <c r="I478" s="64">
        <v>18.74</v>
      </c>
      <c r="J478" s="7"/>
      <c r="K478" s="7"/>
      <c r="L478" s="7"/>
      <c r="M478" s="7"/>
    </row>
    <row r="479" ht="14" customHeight="1">
      <c r="A479" t="s" s="11">
        <v>30</v>
      </c>
      <c r="B479" t="s" s="11">
        <v>456</v>
      </c>
      <c r="C479" s="64">
        <v>10.24</v>
      </c>
      <c r="D479" t="s" s="11">
        <v>125</v>
      </c>
      <c r="E479" s="25">
        <v>1.1</v>
      </c>
      <c r="F479" t="s" s="11">
        <v>30</v>
      </c>
      <c r="G479" t="s" s="11">
        <v>81</v>
      </c>
      <c r="H479" s="7"/>
      <c r="I479" s="25">
        <f>E479*C479</f>
        <v>11.264</v>
      </c>
      <c r="J479" s="7"/>
      <c r="K479" s="7"/>
      <c r="L479" s="7"/>
      <c r="M479" s="7"/>
    </row>
    <row r="480" ht="14" customHeight="1">
      <c r="A480" s="7"/>
      <c r="B480" s="7"/>
      <c r="C480" t="s" s="11">
        <v>457</v>
      </c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ht="14" customHeight="1">
      <c r="A481" s="7"/>
      <c r="B481" s="7"/>
      <c r="C481" s="25">
        <v>2.86</v>
      </c>
      <c r="D481" t="s" s="11">
        <v>125</v>
      </c>
      <c r="E481" s="25">
        <v>1.1</v>
      </c>
      <c r="F481" s="7"/>
      <c r="G481" t="s" s="11">
        <v>81</v>
      </c>
      <c r="H481" s="7"/>
      <c r="I481" s="25">
        <f>E481*C481</f>
        <v>3.146</v>
      </c>
      <c r="J481" s="25"/>
      <c r="K481" s="7"/>
      <c r="L481" s="7"/>
      <c r="M481" s="7"/>
    </row>
    <row r="482" ht="14" customHeight="1">
      <c r="A482" s="7"/>
      <c r="B482" s="7"/>
      <c r="C482" t="s" s="11">
        <v>458</v>
      </c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ht="14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ht="14" customHeight="1">
      <c r="A484" s="7"/>
      <c r="B484" t="s" s="11">
        <v>391</v>
      </c>
      <c r="C484" s="64">
        <v>26.7</v>
      </c>
      <c r="D484" t="s" s="11">
        <v>125</v>
      </c>
      <c r="E484" s="64">
        <v>0.9399999999999999</v>
      </c>
      <c r="F484" s="7"/>
      <c r="G484" t="s" s="11">
        <v>36</v>
      </c>
      <c r="H484" s="7"/>
      <c r="I484" s="25">
        <v>25.1</v>
      </c>
      <c r="J484" s="7"/>
      <c r="K484" s="7"/>
      <c r="L484" s="7"/>
      <c r="M484" s="7"/>
    </row>
    <row r="485" ht="14" customHeight="1">
      <c r="A485" s="7"/>
      <c r="B485" t="s" s="11">
        <v>456</v>
      </c>
      <c r="C485" s="25">
        <v>10.24</v>
      </c>
      <c r="D485" t="s" s="11">
        <v>125</v>
      </c>
      <c r="E485" s="25">
        <v>1.1</v>
      </c>
      <c r="F485" s="7"/>
      <c r="G485" t="s" s="11">
        <v>81</v>
      </c>
      <c r="H485" s="7"/>
      <c r="I485" s="25">
        <f>E485*C485</f>
        <v>11.264</v>
      </c>
      <c r="J485" s="7"/>
      <c r="K485" s="7"/>
      <c r="L485" s="7"/>
      <c r="M485" s="7"/>
    </row>
    <row r="486" ht="14" customHeight="1">
      <c r="A486" s="7"/>
      <c r="B486" s="7"/>
      <c r="C486" s="25">
        <v>5.51</v>
      </c>
      <c r="D486" t="s" s="11">
        <v>125</v>
      </c>
      <c r="E486" s="25">
        <v>1.1</v>
      </c>
      <c r="F486" s="7"/>
      <c r="G486" t="s" s="11">
        <v>36</v>
      </c>
      <c r="H486" s="7"/>
      <c r="I486" s="25">
        <v>6.06</v>
      </c>
      <c r="J486" s="7"/>
      <c r="K486" s="7"/>
      <c r="L486" s="7"/>
      <c r="M486" s="7"/>
    </row>
    <row r="487" ht="14" customHeight="1">
      <c r="A487" s="7"/>
      <c r="B487" t="s" s="11">
        <v>446</v>
      </c>
      <c r="C487" s="7"/>
      <c r="D487" s="7"/>
      <c r="E487" s="7"/>
      <c r="F487" s="7"/>
      <c r="G487" s="7"/>
      <c r="H487" s="7"/>
      <c r="I487" s="7"/>
      <c r="J487" s="25"/>
      <c r="K487" s="7"/>
      <c r="L487" s="7"/>
      <c r="M487" s="7"/>
    </row>
    <row r="488" ht="14" customHeight="1">
      <c r="A488" s="7"/>
      <c r="B488" t="s" s="11">
        <v>459</v>
      </c>
      <c r="C488" s="25">
        <v>4.02</v>
      </c>
      <c r="D488" t="s" s="11">
        <v>125</v>
      </c>
      <c r="E488" s="25">
        <v>1.1</v>
      </c>
      <c r="F488" s="7"/>
      <c r="G488" t="s" s="11">
        <v>174</v>
      </c>
      <c r="H488" s="7"/>
      <c r="I488" s="48">
        <f>E488*C488/2</f>
        <v>2.211</v>
      </c>
      <c r="J488" s="48"/>
      <c r="K488" s="7"/>
      <c r="L488" s="7"/>
      <c r="M488" s="7"/>
    </row>
    <row r="489" ht="14" customHeight="1">
      <c r="A489" s="7"/>
      <c r="B489" s="7"/>
      <c r="C489" s="7"/>
      <c r="D489" s="7"/>
      <c r="E489" s="7"/>
      <c r="F489" s="7"/>
      <c r="G489" s="7"/>
      <c r="H489" s="7"/>
      <c r="I489" s="97">
        <v>77.78</v>
      </c>
      <c r="J489" t="s" s="150">
        <v>16</v>
      </c>
      <c r="K489" s="7"/>
      <c r="L489" s="7"/>
      <c r="M489" s="7"/>
    </row>
    <row r="490" ht="14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ht="14" customHeight="1">
      <c r="A491" s="7"/>
      <c r="B491" s="7"/>
      <c r="C491" s="7"/>
      <c r="D491" s="25">
        <f>SUM(I489)</f>
        <v>77.78</v>
      </c>
      <c r="E491" t="s" s="11">
        <v>125</v>
      </c>
      <c r="F491" s="25">
        <v>1.1</v>
      </c>
      <c r="G491" t="s" s="11">
        <v>81</v>
      </c>
      <c r="H491" s="7"/>
      <c r="I491" s="7"/>
      <c r="J491" s="25">
        <f>F491*D491</f>
        <v>85.55800000000001</v>
      </c>
      <c r="K491" t="s" s="11">
        <v>332</v>
      </c>
      <c r="L491" s="7"/>
      <c r="M491" s="7"/>
    </row>
    <row r="492" ht="14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ht="14" customHeight="1">
      <c r="A493" s="7"/>
      <c r="B493" t="s" s="11">
        <v>460</v>
      </c>
      <c r="C493" s="25">
        <v>21.92</v>
      </c>
      <c r="D493" t="s" s="11">
        <v>125</v>
      </c>
      <c r="E493" s="25">
        <v>1</v>
      </c>
      <c r="F493" s="7"/>
      <c r="G493" t="s" s="11">
        <v>81</v>
      </c>
      <c r="H493" s="7"/>
      <c r="I493" s="25">
        <f>C493*E493</f>
        <v>21.92</v>
      </c>
      <c r="J493" s="7"/>
      <c r="K493" s="7"/>
      <c r="L493" s="7"/>
      <c r="M493" s="7"/>
    </row>
    <row r="494" ht="14" customHeight="1">
      <c r="A494" s="7"/>
      <c r="B494" s="7"/>
      <c r="C494" s="25">
        <v>18.61</v>
      </c>
      <c r="D494" t="s" s="11">
        <v>125</v>
      </c>
      <c r="E494" s="25">
        <v>1</v>
      </c>
      <c r="F494" t="s" s="11">
        <v>30</v>
      </c>
      <c r="G494" t="s" s="11">
        <v>81</v>
      </c>
      <c r="H494" s="7"/>
      <c r="I494" s="48">
        <f>C494*E494</f>
        <v>18.61</v>
      </c>
      <c r="J494" s="48"/>
      <c r="K494" s="7"/>
      <c r="L494" s="7"/>
      <c r="M494" s="7"/>
    </row>
    <row r="495" ht="14" customHeight="1">
      <c r="A495" s="7"/>
      <c r="B495" s="7"/>
      <c r="C495" t="s" s="11">
        <v>442</v>
      </c>
      <c r="D495" s="7"/>
      <c r="E495" s="7"/>
      <c r="F495" s="7"/>
      <c r="G495" s="7"/>
      <c r="H495" s="7"/>
      <c r="I495" s="97">
        <f>SUM(I493:I494)</f>
        <v>40.53</v>
      </c>
      <c r="J495" t="s" s="150">
        <v>16</v>
      </c>
      <c r="K495" s="7"/>
      <c r="L495" s="7"/>
      <c r="M495" s="7"/>
    </row>
    <row r="496" ht="14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ht="14" customHeight="1">
      <c r="A497" s="7"/>
      <c r="B497" s="7"/>
      <c r="C497" s="7"/>
      <c r="D497" s="25">
        <f>SUM(I495)</f>
        <v>40.53</v>
      </c>
      <c r="E497" t="s" s="11">
        <v>125</v>
      </c>
      <c r="F497" s="25">
        <v>1.25</v>
      </c>
      <c r="G497" t="s" s="11">
        <v>81</v>
      </c>
      <c r="H497" s="7"/>
      <c r="I497" s="7"/>
      <c r="J497" s="25">
        <f>F497*D497</f>
        <v>50.6625</v>
      </c>
      <c r="K497" t="s" s="11">
        <v>332</v>
      </c>
      <c r="L497" s="7"/>
      <c r="M497" s="7"/>
    </row>
    <row r="498" ht="14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ht="14" customHeight="1">
      <c r="A499" s="7"/>
      <c r="B499" t="s" s="11">
        <v>461</v>
      </c>
      <c r="C499" s="25">
        <v>4.74</v>
      </c>
      <c r="D499" t="s" s="11">
        <v>125</v>
      </c>
      <c r="E499" s="25">
        <v>7.14</v>
      </c>
      <c r="F499" s="7"/>
      <c r="G499" t="s" s="11">
        <v>81</v>
      </c>
      <c r="H499" s="7"/>
      <c r="I499" s="25">
        <f>E499*C499</f>
        <v>33.8436</v>
      </c>
      <c r="J499" t="s" s="11">
        <v>16</v>
      </c>
      <c r="K499" s="7"/>
      <c r="L499" s="7"/>
      <c r="M499" s="7"/>
    </row>
    <row r="500" ht="14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ht="14" customHeight="1">
      <c r="A501" s="7"/>
      <c r="B501" s="7"/>
      <c r="C501" s="7"/>
      <c r="D501" s="25">
        <f>SUM(I499)</f>
        <v>33.8436</v>
      </c>
      <c r="E501" t="s" s="11">
        <v>125</v>
      </c>
      <c r="F501" s="25">
        <v>1.44</v>
      </c>
      <c r="G501" t="s" s="11">
        <v>81</v>
      </c>
      <c r="H501" s="7"/>
      <c r="I501" s="7"/>
      <c r="J501" s="25">
        <f>F501*D501</f>
        <v>48.734784</v>
      </c>
      <c r="K501" t="s" s="11">
        <v>332</v>
      </c>
      <c r="L501" s="7"/>
      <c r="M501" s="7"/>
    </row>
    <row r="502" ht="14" customHeight="1">
      <c r="A502" s="7"/>
      <c r="B502" s="7"/>
      <c r="C502" s="7"/>
      <c r="D502" s="7"/>
      <c r="E502" s="7"/>
      <c r="F502" s="7"/>
      <c r="G502" s="7"/>
      <c r="H502" s="7"/>
      <c r="I502" s="7"/>
      <c r="J502" s="27"/>
      <c r="K502" s="27"/>
      <c r="L502" s="7"/>
      <c r="M502" s="7"/>
    </row>
    <row r="503" ht="14" customHeight="1">
      <c r="A503" s="7"/>
      <c r="B503" s="7"/>
      <c r="C503" s="7"/>
      <c r="D503" s="7"/>
      <c r="E503" s="7"/>
      <c r="F503" s="7"/>
      <c r="G503" s="7"/>
      <c r="H503" s="7"/>
      <c r="I503" s="28"/>
      <c r="J503" s="164">
        <f>SUM(J491:J501)</f>
        <v>184.955284</v>
      </c>
      <c r="K503" t="s" s="133">
        <v>332</v>
      </c>
      <c r="L503" s="34"/>
      <c r="M503" s="7"/>
    </row>
  </sheetData>
  <conditionalFormatting sqref="I3 E7:G10 E13 E25:E27 G63 G147:H147 G424:H424 J424">
    <cfRule type="cellIs" dxfId="0" priority="1" operator="lessThan" stopIfTrue="1">
      <formula>0</formula>
    </cfRule>
  </conditionalFormatting>
  <pageMargins left="0.393701" right="0.19685" top="0.984252" bottom="0.984252" header="0.511811" footer="0.511811"/>
  <pageSetup firstPageNumber="1" fitToHeight="1" fitToWidth="1" scale="100" useFirstPageNumber="0" orientation="portrait" pageOrder="downThenOver"/>
  <headerFooter>
    <oddHeader>&amp;L&amp;"Arial Narrow,Regular"&amp;10&amp;K000000Kapretz + Kapretz GbR&amp;C&amp;"Arial Narrow,Regular"&amp;10&amp;K000000Rigaer Str./Voigtstr.6&amp;R&amp;"Arial Narrow,Regular"&amp;10&amp;K000000Seite &amp;P</oddHeader>
    <oddFooter>&amp;C&amp;"Arial Narrow,Regular"&amp;10&amp;K000000voigt übersicht.xls]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I121"/>
  <sheetViews>
    <sheetView workbookViewId="0" showGridLines="0" defaultGridColor="1"/>
  </sheetViews>
  <sheetFormatPr defaultColWidth="13.75" defaultRowHeight="13" customHeight="1" outlineLevelRow="0" outlineLevelCol="0"/>
  <cols>
    <col min="1" max="9" width="10.25" style="180" customWidth="1"/>
    <col min="10" max="16384" width="13.75" style="180" customWidth="1"/>
  </cols>
  <sheetData>
    <row r="1" ht="14" customHeight="1">
      <c r="A1" s="7"/>
      <c r="B1" s="7"/>
      <c r="C1" t="s" s="167">
        <v>463</v>
      </c>
      <c r="D1" s="7"/>
      <c r="E1" s="7"/>
      <c r="F1" s="7"/>
      <c r="G1" s="7"/>
      <c r="H1" s="7"/>
      <c r="I1" s="7"/>
    </row>
    <row r="2" ht="14" customHeight="1">
      <c r="A2" s="7"/>
      <c r="B2" s="7"/>
      <c r="C2" s="181"/>
      <c r="D2" s="7"/>
      <c r="E2" s="7"/>
      <c r="F2" s="7"/>
      <c r="G2" s="7"/>
      <c r="H2" s="7"/>
      <c r="I2" s="7"/>
    </row>
    <row r="3" ht="14" customHeight="1">
      <c r="A3" s="7"/>
      <c r="B3" s="7"/>
      <c r="C3" s="181"/>
      <c r="D3" s="7"/>
      <c r="E3" s="7"/>
      <c r="F3" s="7"/>
      <c r="G3" s="7"/>
      <c r="H3" t="s" s="11">
        <v>105</v>
      </c>
      <c r="I3" s="112">
        <f>TODAY()</f>
        <v>44719</v>
      </c>
    </row>
    <row r="4" ht="14" customHeight="1">
      <c r="A4" s="7"/>
      <c r="B4" s="7"/>
      <c r="C4" s="181"/>
      <c r="D4" s="7"/>
      <c r="E4" s="7"/>
      <c r="F4" s="7"/>
      <c r="G4" s="7"/>
      <c r="H4" s="7"/>
      <c r="I4" s="7"/>
    </row>
    <row r="5" ht="14" customHeight="1">
      <c r="A5" s="7"/>
      <c r="B5" s="7"/>
      <c r="C5" s="7"/>
      <c r="D5" s="7"/>
      <c r="E5" s="7"/>
      <c r="F5" s="7"/>
      <c r="G5" s="7"/>
      <c r="H5" s="7"/>
      <c r="I5" s="7"/>
    </row>
    <row r="6" ht="14" customHeight="1">
      <c r="A6" s="7"/>
      <c r="B6" s="7"/>
      <c r="C6" s="7"/>
      <c r="D6" s="7"/>
      <c r="E6" s="7"/>
      <c r="F6" t="s" s="11">
        <v>464</v>
      </c>
      <c r="G6" s="7"/>
      <c r="H6" s="7"/>
      <c r="I6" s="7"/>
    </row>
    <row r="7" ht="14" customHeight="1">
      <c r="A7" s="7"/>
      <c r="B7" s="7"/>
      <c r="C7" s="7"/>
      <c r="D7" s="7"/>
      <c r="E7" s="7"/>
      <c r="F7" s="7"/>
      <c r="G7" s="7"/>
      <c r="H7" s="7"/>
      <c r="I7" s="7"/>
    </row>
    <row r="8" ht="14" customHeight="1">
      <c r="A8" s="7"/>
      <c r="B8" s="7"/>
      <c r="C8" s="7"/>
      <c r="D8" s="7"/>
      <c r="E8" s="7"/>
      <c r="F8" s="7"/>
      <c r="G8" s="7"/>
      <c r="H8" s="7"/>
      <c r="I8" s="7"/>
    </row>
    <row r="9" ht="14" customHeight="1">
      <c r="A9" s="7"/>
      <c r="B9" t="s" s="11">
        <v>324</v>
      </c>
      <c r="C9" s="7"/>
      <c r="D9" s="7"/>
      <c r="E9" s="25"/>
      <c r="F9" s="25">
        <f>G61</f>
        <v>473.4704</v>
      </c>
      <c r="G9" t="s" s="11">
        <v>16</v>
      </c>
      <c r="H9" s="7"/>
      <c r="I9" s="7"/>
    </row>
    <row r="10" ht="14" customHeight="1">
      <c r="A10" s="7"/>
      <c r="B10" s="7"/>
      <c r="C10" s="7"/>
      <c r="D10" s="7"/>
      <c r="E10" s="7"/>
      <c r="F10" s="7"/>
      <c r="G10" s="7"/>
      <c r="H10" s="7"/>
      <c r="I10" s="7"/>
    </row>
    <row r="11" ht="14" customHeight="1">
      <c r="A11" s="7"/>
      <c r="B11" t="s" s="11">
        <v>326</v>
      </c>
      <c r="C11" s="7"/>
      <c r="D11" s="7"/>
      <c r="E11" s="25"/>
      <c r="F11" s="25">
        <f>G72</f>
        <v>650.2311999999999</v>
      </c>
      <c r="G11" t="s" s="11">
        <v>16</v>
      </c>
      <c r="H11" s="7"/>
      <c r="I11" s="7"/>
    </row>
    <row r="12" ht="14" customHeight="1">
      <c r="A12" s="7"/>
      <c r="B12" s="7"/>
      <c r="C12" s="7"/>
      <c r="D12" s="7"/>
      <c r="E12" s="7"/>
      <c r="F12" s="7"/>
      <c r="G12" s="7"/>
      <c r="H12" s="7"/>
      <c r="I12" s="7"/>
    </row>
    <row r="13" ht="14" customHeight="1">
      <c r="A13" s="7"/>
      <c r="B13" t="s" s="11">
        <v>327</v>
      </c>
      <c r="C13" s="7"/>
      <c r="D13" s="7"/>
      <c r="E13" s="25"/>
      <c r="F13" s="25">
        <f>G80</f>
        <v>603.8084</v>
      </c>
      <c r="G13" t="s" s="11">
        <v>16</v>
      </c>
      <c r="H13" s="7"/>
      <c r="I13" s="7"/>
    </row>
    <row r="14" ht="14" customHeight="1">
      <c r="A14" s="7"/>
      <c r="B14" s="7"/>
      <c r="C14" s="7"/>
      <c r="D14" s="7"/>
      <c r="E14" s="7"/>
      <c r="F14" s="7"/>
      <c r="G14" s="7"/>
      <c r="H14" s="7"/>
      <c r="I14" s="7"/>
    </row>
    <row r="15" ht="14" customHeight="1">
      <c r="A15" s="7"/>
      <c r="B15" t="s" s="11">
        <v>328</v>
      </c>
      <c r="C15" s="7"/>
      <c r="D15" s="7"/>
      <c r="E15" s="25"/>
      <c r="F15" s="25">
        <f>G93</f>
        <v>597.0552</v>
      </c>
      <c r="G15" t="s" s="11">
        <v>16</v>
      </c>
      <c r="H15" s="7"/>
      <c r="I15" s="7"/>
    </row>
    <row r="16" ht="14" customHeight="1">
      <c r="A16" s="7"/>
      <c r="B16" s="7"/>
      <c r="C16" s="7"/>
      <c r="D16" s="7"/>
      <c r="E16" s="7"/>
      <c r="F16" s="7"/>
      <c r="G16" s="7"/>
      <c r="H16" s="7"/>
      <c r="I16" s="7"/>
    </row>
    <row r="17" ht="14" customHeight="1">
      <c r="A17" s="7"/>
      <c r="B17" t="s" s="11">
        <v>329</v>
      </c>
      <c r="C17" s="7"/>
      <c r="D17" s="7"/>
      <c r="E17" s="25"/>
      <c r="F17" s="25">
        <f>G101</f>
        <v>599.6684</v>
      </c>
      <c r="G17" t="s" s="11">
        <v>16</v>
      </c>
      <c r="H17" s="7"/>
      <c r="I17" s="7"/>
    </row>
    <row r="18" ht="14" customHeight="1">
      <c r="A18" s="7"/>
      <c r="B18" s="7"/>
      <c r="C18" s="7"/>
      <c r="D18" s="7"/>
      <c r="E18" s="7"/>
      <c r="F18" s="7"/>
      <c r="G18" s="7"/>
      <c r="H18" s="7"/>
      <c r="I18" s="7"/>
    </row>
    <row r="19" ht="14" customHeight="1">
      <c r="A19" s="7"/>
      <c r="B19" t="s" s="11">
        <v>330</v>
      </c>
      <c r="C19" s="7"/>
      <c r="D19" s="7"/>
      <c r="E19" s="25"/>
      <c r="F19" s="25">
        <f>G109</f>
        <v>597.2152</v>
      </c>
      <c r="G19" t="s" s="11">
        <v>16</v>
      </c>
      <c r="H19" s="7"/>
      <c r="I19" s="7"/>
    </row>
    <row r="20" ht="14" customHeight="1">
      <c r="A20" s="7"/>
      <c r="B20" s="7"/>
      <c r="C20" s="7"/>
      <c r="D20" s="7"/>
      <c r="E20" s="7"/>
      <c r="F20" s="7"/>
      <c r="G20" s="7"/>
      <c r="H20" s="7"/>
      <c r="I20" s="7"/>
    </row>
    <row r="21" ht="14" customHeight="1">
      <c r="A21" s="7"/>
      <c r="B21" t="s" s="11">
        <v>331</v>
      </c>
      <c r="C21" s="7"/>
      <c r="D21" s="7"/>
      <c r="E21" s="7"/>
      <c r="F21" s="25">
        <f>G118</f>
        <v>561.3395</v>
      </c>
      <c r="G21" t="s" s="11">
        <v>16</v>
      </c>
      <c r="H21" s="7"/>
      <c r="I21" s="7"/>
    </row>
    <row r="22" ht="14" customHeight="1">
      <c r="A22" s="7"/>
      <c r="B22" s="7"/>
      <c r="C22" s="7"/>
      <c r="D22" s="7"/>
      <c r="E22" s="7"/>
      <c r="F22" s="7"/>
      <c r="G22" s="7"/>
      <c r="H22" s="7"/>
      <c r="I22" s="7"/>
    </row>
    <row r="23" ht="14" customHeight="1">
      <c r="A23" s="7"/>
      <c r="B23" s="7"/>
      <c r="C23" s="7"/>
      <c r="D23" s="7"/>
      <c r="E23" s="25"/>
      <c r="F23" s="7"/>
      <c r="G23" s="7"/>
      <c r="H23" s="7"/>
      <c r="I23" s="7"/>
    </row>
    <row r="24" ht="14" customHeight="1">
      <c r="A24" s="7"/>
      <c r="B24" s="7"/>
      <c r="C24" s="7"/>
      <c r="D24" s="7"/>
      <c r="E24" s="7"/>
      <c r="F24" s="27"/>
      <c r="G24" s="27"/>
      <c r="H24" s="7"/>
      <c r="I24" s="7"/>
    </row>
    <row r="25" ht="14" customHeight="1">
      <c r="A25" s="7"/>
      <c r="B25" s="7"/>
      <c r="C25" s="7"/>
      <c r="D25" s="7"/>
      <c r="E25" s="78"/>
      <c r="F25" s="164">
        <f>SUM(F9:F21)</f>
        <v>4082.7883</v>
      </c>
      <c r="G25" t="s" s="133">
        <v>16</v>
      </c>
      <c r="H25" s="34"/>
      <c r="I25" s="7"/>
    </row>
    <row r="26" ht="14" customHeight="1">
      <c r="A26" s="7"/>
      <c r="B26" s="7"/>
      <c r="C26" s="7"/>
      <c r="D26" s="7"/>
      <c r="E26" s="7"/>
      <c r="F26" s="35"/>
      <c r="G26" s="35"/>
      <c r="H26" s="7"/>
      <c r="I26" s="7"/>
    </row>
    <row r="27" ht="14" customHeight="1">
      <c r="A27" s="7"/>
      <c r="B27" s="7"/>
      <c r="C27" s="7"/>
      <c r="D27" s="7"/>
      <c r="E27" s="7"/>
      <c r="F27" s="7"/>
      <c r="G27" s="7"/>
      <c r="H27" s="7"/>
      <c r="I27" s="7"/>
    </row>
    <row r="28" ht="14" customHeight="1">
      <c r="A28" s="7"/>
      <c r="B28" s="7"/>
      <c r="C28" t="s" s="11">
        <v>465</v>
      </c>
      <c r="D28" s="7"/>
      <c r="E28" s="7"/>
      <c r="F28" s="7"/>
      <c r="G28" s="7"/>
      <c r="H28" s="7"/>
      <c r="I28" s="7"/>
    </row>
    <row r="29" ht="14" customHeight="1">
      <c r="A29" s="7"/>
      <c r="B29" s="7"/>
      <c r="C29" t="s" s="11">
        <v>466</v>
      </c>
      <c r="D29" s="7"/>
      <c r="E29" s="7"/>
      <c r="F29" s="7"/>
      <c r="G29" s="7"/>
      <c r="H29" s="7"/>
      <c r="I29" s="7"/>
    </row>
    <row r="30" ht="14" customHeight="1">
      <c r="A30" s="7"/>
      <c r="B30" s="7"/>
      <c r="C30" s="7"/>
      <c r="D30" s="7"/>
      <c r="E30" s="7"/>
      <c r="F30" s="7"/>
      <c r="G30" s="7"/>
      <c r="H30" s="7"/>
      <c r="I30" s="7"/>
    </row>
    <row r="31" ht="14" customHeight="1">
      <c r="A31" s="7"/>
      <c r="B31" s="7"/>
      <c r="C31" s="7"/>
      <c r="D31" s="7"/>
      <c r="E31" s="7"/>
      <c r="F31" s="7"/>
      <c r="G31" s="7"/>
      <c r="H31" s="7"/>
      <c r="I31" s="7"/>
    </row>
    <row r="32" ht="14" customHeight="1">
      <c r="A32" t="s" s="11">
        <v>321</v>
      </c>
      <c r="B32" s="7"/>
      <c r="C32" s="7"/>
      <c r="D32" s="7"/>
      <c r="E32" s="7"/>
      <c r="F32" s="7"/>
      <c r="G32" s="7"/>
      <c r="H32" s="7"/>
      <c r="I32" s="7"/>
    </row>
    <row r="33" ht="14" customHeight="1">
      <c r="A33" s="7"/>
      <c r="B33" t="s" s="11">
        <v>465</v>
      </c>
      <c r="C33" s="7"/>
      <c r="D33" s="7"/>
      <c r="E33" s="7"/>
      <c r="F33" s="7"/>
      <c r="G33" s="7"/>
      <c r="H33" s="7"/>
      <c r="I33" s="7"/>
    </row>
    <row r="34" ht="14" customHeight="1">
      <c r="A34" s="7"/>
      <c r="B34" s="7"/>
      <c r="C34" t="s" s="11">
        <v>322</v>
      </c>
      <c r="D34" s="7"/>
      <c r="E34" s="7"/>
      <c r="F34" s="7"/>
      <c r="G34" s="25">
        <f>'KUBUS.XLS'!G87</f>
        <v>255.0024</v>
      </c>
      <c r="H34" t="s" s="11">
        <v>16</v>
      </c>
      <c r="I34" s="7"/>
    </row>
    <row r="35" ht="14" customHeight="1">
      <c r="A35" s="7"/>
      <c r="B35" s="7"/>
      <c r="C35" s="7"/>
      <c r="D35" s="7"/>
      <c r="E35" s="7"/>
      <c r="F35" s="7"/>
      <c r="G35" s="7"/>
      <c r="H35" s="7"/>
      <c r="I35" s="7"/>
    </row>
    <row r="36" ht="14" customHeight="1">
      <c r="A36" s="7"/>
      <c r="B36" s="7"/>
      <c r="C36" t="s" s="11">
        <v>336</v>
      </c>
      <c r="D36" s="7"/>
      <c r="E36" s="7"/>
      <c r="F36" s="7"/>
      <c r="G36" s="25">
        <f>'KUBUS.XLS'!G98</f>
        <v>30.2932</v>
      </c>
      <c r="H36" t="s" s="11">
        <v>16</v>
      </c>
      <c r="I36" s="7"/>
    </row>
    <row r="37" ht="14" customHeight="1">
      <c r="A37" s="7"/>
      <c r="B37" s="7"/>
      <c r="C37" t="s" s="11">
        <v>467</v>
      </c>
      <c r="D37" s="7"/>
      <c r="E37" s="7"/>
      <c r="F37" s="7"/>
      <c r="G37" s="25">
        <f>'KUBUS.XLS'!G100</f>
        <v>5.2772</v>
      </c>
      <c r="H37" t="s" s="11">
        <v>16</v>
      </c>
      <c r="I37" s="7"/>
    </row>
    <row r="38" ht="14" customHeight="1">
      <c r="A38" s="7"/>
      <c r="B38" s="7"/>
      <c r="C38" s="7"/>
      <c r="D38" s="7"/>
      <c r="E38" s="7"/>
      <c r="F38" s="7"/>
      <c r="G38" s="7"/>
      <c r="H38" s="7"/>
      <c r="I38" s="7"/>
    </row>
    <row r="39" ht="14" customHeight="1">
      <c r="A39" s="7"/>
      <c r="B39" s="7"/>
      <c r="C39" t="s" s="11">
        <v>79</v>
      </c>
      <c r="D39" s="7"/>
      <c r="E39" s="7"/>
      <c r="F39" s="7"/>
      <c r="G39" s="25">
        <f>'KUBUS.XLS'!G117</f>
        <v>52.0368</v>
      </c>
      <c r="H39" t="s" s="11">
        <v>16</v>
      </c>
      <c r="I39" s="7"/>
    </row>
    <row r="40" ht="14" customHeight="1">
      <c r="A40" s="7"/>
      <c r="B40" s="7"/>
      <c r="C40" s="7"/>
      <c r="D40" s="7"/>
      <c r="E40" s="7"/>
      <c r="F40" s="7"/>
      <c r="G40" s="7"/>
      <c r="H40" s="7"/>
      <c r="I40" s="7"/>
    </row>
    <row r="41" ht="14" customHeight="1">
      <c r="A41" s="7"/>
      <c r="B41" s="7"/>
      <c r="C41" t="s" s="11">
        <v>75</v>
      </c>
      <c r="D41" s="7"/>
      <c r="E41" s="7"/>
      <c r="F41" s="7"/>
      <c r="G41" s="25">
        <f>'KUBUS.XLS'!G128</f>
        <v>16.8336</v>
      </c>
      <c r="H41" t="s" s="11">
        <v>16</v>
      </c>
      <c r="I41" s="7"/>
    </row>
    <row r="42" ht="14" customHeight="1">
      <c r="A42" s="7"/>
      <c r="B42" s="7"/>
      <c r="C42" s="7"/>
      <c r="D42" s="7"/>
      <c r="E42" s="7"/>
      <c r="F42" s="7"/>
      <c r="G42" s="7"/>
      <c r="H42" s="7"/>
      <c r="I42" s="7"/>
    </row>
    <row r="43" ht="14" customHeight="1">
      <c r="A43" s="7"/>
      <c r="B43" s="7"/>
      <c r="C43" t="s" s="11">
        <v>76</v>
      </c>
      <c r="D43" s="7"/>
      <c r="E43" s="7"/>
      <c r="F43" s="7"/>
      <c r="G43" s="48">
        <f>'KUBUS.XLS'!G147</f>
        <v>383.0464</v>
      </c>
      <c r="H43" t="s" s="47">
        <v>16</v>
      </c>
      <c r="I43" s="7"/>
    </row>
    <row r="44" ht="14" customHeight="1">
      <c r="A44" s="7"/>
      <c r="B44" s="7"/>
      <c r="C44" s="7"/>
      <c r="D44" s="7"/>
      <c r="E44" s="7"/>
      <c r="F44" s="7"/>
      <c r="G44" s="97"/>
      <c r="H44" s="35"/>
      <c r="I44" s="7"/>
    </row>
    <row r="45" ht="14" customHeight="1">
      <c r="A45" s="7"/>
      <c r="B45" s="7"/>
      <c r="C45" s="7"/>
      <c r="D45" s="7"/>
      <c r="E45" t="s" s="11">
        <v>468</v>
      </c>
      <c r="F45" s="7"/>
      <c r="G45" s="25">
        <f>SUM(G34:G43)</f>
        <v>742.4896</v>
      </c>
      <c r="H45" t="s" s="11">
        <v>16</v>
      </c>
      <c r="I45" s="7"/>
    </row>
    <row r="46" ht="14" customHeight="1">
      <c r="A46" s="7"/>
      <c r="B46" s="7"/>
      <c r="C46" s="7"/>
      <c r="D46" s="7"/>
      <c r="E46" s="7"/>
      <c r="F46" s="7"/>
      <c r="G46" s="7"/>
      <c r="H46" s="7"/>
      <c r="I46" s="7"/>
    </row>
    <row r="47" ht="14" customHeight="1">
      <c r="A47" s="7"/>
      <c r="B47" s="7"/>
      <c r="C47" t="s" s="11">
        <v>78</v>
      </c>
      <c r="D47" s="7"/>
      <c r="E47" s="7"/>
      <c r="F47" s="7"/>
      <c r="G47" s="48">
        <f>'KUBUS.XLS'!G152</f>
        <v>48.6</v>
      </c>
      <c r="H47" t="s" s="47">
        <v>16</v>
      </c>
      <c r="I47" s="7"/>
    </row>
    <row r="48" ht="14" customHeight="1">
      <c r="A48" s="7"/>
      <c r="B48" s="7"/>
      <c r="C48" s="7"/>
      <c r="D48" s="7"/>
      <c r="E48" s="7"/>
      <c r="F48" s="7"/>
      <c r="G48" s="35"/>
      <c r="H48" s="35"/>
      <c r="I48" s="7"/>
    </row>
    <row r="49" ht="14" customHeight="1">
      <c r="A49" s="7"/>
      <c r="B49" s="7"/>
      <c r="C49" s="7"/>
      <c r="D49" s="7"/>
      <c r="E49" s="7"/>
      <c r="F49" s="7"/>
      <c r="G49" s="25">
        <f>SUM(G45:G47)</f>
        <v>791.0896</v>
      </c>
      <c r="H49" t="s" s="11">
        <v>16</v>
      </c>
      <c r="I49" s="7"/>
    </row>
    <row r="50" ht="14" customHeight="1">
      <c r="A50" s="7"/>
      <c r="B50" s="7"/>
      <c r="C50" s="7"/>
      <c r="D50" s="7"/>
      <c r="E50" s="7"/>
      <c r="F50" s="7"/>
      <c r="G50" s="7"/>
      <c r="H50" s="7"/>
      <c r="I50" s="7"/>
    </row>
    <row r="51" ht="14" customHeight="1">
      <c r="A51" s="7"/>
      <c r="B51" s="7"/>
      <c r="C51" s="7"/>
      <c r="D51" s="7"/>
      <c r="E51" s="7"/>
      <c r="F51" s="7"/>
      <c r="G51" s="7"/>
      <c r="H51" s="7"/>
      <c r="I51" s="7"/>
    </row>
    <row r="52" ht="14" customHeight="1">
      <c r="A52" s="7"/>
      <c r="B52" s="7"/>
      <c r="C52" s="7"/>
      <c r="D52" s="7"/>
      <c r="E52" s="7"/>
      <c r="F52" s="7"/>
      <c r="G52" s="7"/>
      <c r="H52" s="7"/>
      <c r="I52" s="7"/>
    </row>
    <row r="53" ht="14" customHeight="1">
      <c r="A53" t="s" s="11">
        <v>324</v>
      </c>
      <c r="B53" s="7"/>
      <c r="C53" s="7"/>
      <c r="D53" s="7"/>
      <c r="E53" s="7"/>
      <c r="F53" s="7"/>
      <c r="G53" s="7"/>
      <c r="H53" s="7"/>
      <c r="I53" s="7"/>
    </row>
    <row r="54" ht="14" customHeight="1">
      <c r="A54" s="7"/>
      <c r="B54" t="s" s="11">
        <v>465</v>
      </c>
      <c r="C54" s="7"/>
      <c r="D54" s="7"/>
      <c r="E54" s="7"/>
      <c r="F54" s="7"/>
      <c r="G54" s="7"/>
      <c r="H54" s="7"/>
      <c r="I54" s="7"/>
    </row>
    <row r="55" ht="14" customHeight="1">
      <c r="A55" s="7"/>
      <c r="B55" s="7"/>
      <c r="C55" t="s" s="11">
        <v>72</v>
      </c>
      <c r="D55" s="7"/>
      <c r="E55" s="7"/>
      <c r="F55" s="7"/>
      <c r="G55" s="25">
        <f>'KUBUS.XLS'!G164</f>
        <v>124.92</v>
      </c>
      <c r="H55" t="s" s="11">
        <v>16</v>
      </c>
      <c r="I55" s="7"/>
    </row>
    <row r="56" ht="14" customHeight="1">
      <c r="A56" s="7"/>
      <c r="B56" s="7"/>
      <c r="C56" s="7"/>
      <c r="D56" s="7"/>
      <c r="E56" s="7"/>
      <c r="F56" s="7"/>
      <c r="G56" s="7"/>
      <c r="H56" s="7"/>
      <c r="I56" s="7"/>
    </row>
    <row r="57" ht="14" customHeight="1">
      <c r="A57" s="7"/>
      <c r="B57" s="7"/>
      <c r="C57" t="s" s="11">
        <v>71</v>
      </c>
      <c r="D57" s="7"/>
      <c r="E57" s="7"/>
      <c r="F57" s="7"/>
      <c r="G57" s="25">
        <f>'KUBUS.XLS'!$G$177</f>
        <v>262.1664</v>
      </c>
      <c r="H57" t="s" s="11">
        <v>16</v>
      </c>
      <c r="I57" s="7"/>
    </row>
    <row r="58" ht="14" customHeight="1">
      <c r="A58" s="7"/>
      <c r="B58" s="7"/>
      <c r="C58" s="7"/>
      <c r="D58" s="7"/>
      <c r="E58" s="7"/>
      <c r="F58" s="7"/>
      <c r="G58" s="7"/>
      <c r="H58" s="7"/>
      <c r="I58" s="7"/>
    </row>
    <row r="59" ht="14" customHeight="1">
      <c r="A59" s="7"/>
      <c r="B59" s="7"/>
      <c r="C59" t="s" s="11">
        <v>70</v>
      </c>
      <c r="D59" s="7"/>
      <c r="E59" s="7"/>
      <c r="F59" s="7"/>
      <c r="G59" s="48">
        <f>'KUBUS.XLS'!$G$191</f>
        <v>86.384</v>
      </c>
      <c r="H59" t="s" s="47">
        <v>16</v>
      </c>
      <c r="I59" s="7"/>
    </row>
    <row r="60" ht="14" customHeight="1">
      <c r="A60" s="7"/>
      <c r="B60" s="7"/>
      <c r="C60" s="7"/>
      <c r="D60" s="7"/>
      <c r="E60" s="7"/>
      <c r="F60" s="7"/>
      <c r="G60" s="30"/>
      <c r="H60" s="30"/>
      <c r="I60" s="7"/>
    </row>
    <row r="61" ht="14" customHeight="1">
      <c r="A61" s="7"/>
      <c r="B61" s="7"/>
      <c r="C61" s="7"/>
      <c r="D61" s="7"/>
      <c r="E61" s="7"/>
      <c r="F61" s="28"/>
      <c r="G61" s="53">
        <f>SUM(G55:G59)</f>
        <v>473.4704</v>
      </c>
      <c r="H61" t="s" s="52">
        <v>16</v>
      </c>
      <c r="I61" s="34"/>
    </row>
    <row r="62" ht="14" customHeight="1">
      <c r="A62" s="7"/>
      <c r="B62" s="7"/>
      <c r="C62" s="7"/>
      <c r="D62" s="7"/>
      <c r="E62" s="7"/>
      <c r="F62" s="7"/>
      <c r="G62" s="35"/>
      <c r="H62" s="35"/>
      <c r="I62" s="7"/>
    </row>
    <row r="63" ht="14" customHeight="1">
      <c r="A63" s="7"/>
      <c r="B63" s="7"/>
      <c r="C63" s="7"/>
      <c r="D63" s="7"/>
      <c r="E63" s="7"/>
      <c r="F63" s="7"/>
      <c r="G63" s="7"/>
      <c r="H63" s="7"/>
      <c r="I63" s="7"/>
    </row>
    <row r="64" ht="14" customHeight="1">
      <c r="A64" s="7"/>
      <c r="B64" s="7"/>
      <c r="C64" t="s" s="11">
        <v>465</v>
      </c>
      <c r="D64" s="7"/>
      <c r="E64" s="7"/>
      <c r="F64" s="7"/>
      <c r="G64" s="7"/>
      <c r="H64" s="7"/>
      <c r="I64" s="7"/>
    </row>
    <row r="65" ht="14" customHeight="1">
      <c r="A65" s="7"/>
      <c r="B65" s="7"/>
      <c r="C65" t="s" s="11">
        <v>466</v>
      </c>
      <c r="D65" s="7"/>
      <c r="E65" s="7"/>
      <c r="F65" s="7"/>
      <c r="G65" s="7"/>
      <c r="H65" s="7"/>
      <c r="I65" s="7"/>
    </row>
    <row r="66" ht="14" customHeight="1">
      <c r="A66" s="7"/>
      <c r="B66" s="7"/>
      <c r="C66" s="7"/>
      <c r="D66" s="7"/>
      <c r="E66" s="7"/>
      <c r="F66" s="7"/>
      <c r="G66" s="7"/>
      <c r="H66" s="7"/>
      <c r="I66" s="7"/>
    </row>
    <row r="67" ht="14" customHeight="1">
      <c r="A67" t="s" s="11">
        <v>326</v>
      </c>
      <c r="B67" s="7"/>
      <c r="C67" s="7"/>
      <c r="D67" s="7"/>
      <c r="E67" s="7"/>
      <c r="F67" s="7"/>
      <c r="G67" s="7"/>
      <c r="H67" s="7"/>
      <c r="I67" s="7"/>
    </row>
    <row r="68" ht="14" customHeight="1">
      <c r="A68" s="7"/>
      <c r="B68" t="s" s="11">
        <v>465</v>
      </c>
      <c r="C68" s="7"/>
      <c r="D68" s="7"/>
      <c r="E68" s="7"/>
      <c r="F68" s="7"/>
      <c r="G68" s="7"/>
      <c r="H68" s="7"/>
      <c r="I68" s="7"/>
    </row>
    <row r="69" ht="14" customHeight="1">
      <c r="A69" s="7"/>
      <c r="B69" s="7"/>
      <c r="C69" t="s" s="11">
        <v>124</v>
      </c>
      <c r="D69" s="7"/>
      <c r="E69" s="7"/>
      <c r="F69" s="7"/>
      <c r="G69" s="25">
        <f>'KUBUS.XLS'!I248</f>
        <v>658.2812</v>
      </c>
      <c r="H69" t="s" s="11">
        <v>16</v>
      </c>
      <c r="I69" s="7"/>
    </row>
    <row r="70" ht="14" customHeight="1">
      <c r="A70" s="7"/>
      <c r="B70" s="7"/>
      <c r="C70" s="136">
        <v>-5</v>
      </c>
      <c r="D70" t="s" s="11">
        <v>125</v>
      </c>
      <c r="E70" s="25">
        <f>0.7*2.3</f>
        <v>1.61</v>
      </c>
      <c r="F70" t="s" s="11">
        <v>81</v>
      </c>
      <c r="G70" s="25">
        <f>C70*E70</f>
        <v>-8.050000000000001</v>
      </c>
      <c r="H70" s="7"/>
      <c r="I70" s="7"/>
    </row>
    <row r="71" ht="14" customHeight="1">
      <c r="A71" s="7"/>
      <c r="B71" s="7"/>
      <c r="C71" s="7"/>
      <c r="D71" s="7"/>
      <c r="E71" s="7"/>
      <c r="F71" s="7"/>
      <c r="G71" s="27"/>
      <c r="H71" s="27"/>
      <c r="I71" s="7"/>
    </row>
    <row r="72" ht="14" customHeight="1">
      <c r="A72" s="7"/>
      <c r="B72" s="7"/>
      <c r="C72" s="7"/>
      <c r="D72" s="7"/>
      <c r="E72" s="7"/>
      <c r="F72" s="28"/>
      <c r="G72" s="53">
        <f>SUM(G69:G71)</f>
        <v>650.2311999999999</v>
      </c>
      <c r="H72" t="s" s="52">
        <v>16</v>
      </c>
      <c r="I72" s="34"/>
    </row>
    <row r="73" ht="14" customHeight="1">
      <c r="A73" s="7"/>
      <c r="B73" s="7"/>
      <c r="C73" s="7"/>
      <c r="D73" s="7"/>
      <c r="E73" s="7"/>
      <c r="F73" s="7"/>
      <c r="G73" s="35"/>
      <c r="H73" s="35"/>
      <c r="I73" s="7"/>
    </row>
    <row r="74" ht="14" customHeight="1">
      <c r="A74" s="7"/>
      <c r="B74" s="7"/>
      <c r="C74" s="7"/>
      <c r="D74" s="7"/>
      <c r="E74" s="7"/>
      <c r="F74" s="7"/>
      <c r="G74" s="7"/>
      <c r="H74" s="7"/>
      <c r="I74" s="7"/>
    </row>
    <row r="75" ht="14" customHeight="1">
      <c r="A75" t="s" s="11">
        <v>327</v>
      </c>
      <c r="B75" s="7"/>
      <c r="C75" s="7"/>
      <c r="D75" s="7"/>
      <c r="E75" s="7"/>
      <c r="F75" s="7"/>
      <c r="G75" s="7"/>
      <c r="H75" s="7"/>
      <c r="I75" s="7"/>
    </row>
    <row r="76" ht="14" customHeight="1">
      <c r="A76" s="7"/>
      <c r="B76" t="s" s="11">
        <v>465</v>
      </c>
      <c r="C76" s="7"/>
      <c r="D76" s="7"/>
      <c r="E76" s="7"/>
      <c r="F76" s="7"/>
      <c r="G76" s="7"/>
      <c r="H76" s="7"/>
      <c r="I76" s="7"/>
    </row>
    <row r="77" ht="14" customHeight="1">
      <c r="A77" s="7"/>
      <c r="B77" s="7"/>
      <c r="C77" t="s" s="11">
        <v>124</v>
      </c>
      <c r="D77" s="7"/>
      <c r="E77" s="7"/>
      <c r="F77" s="7"/>
      <c r="G77" s="25">
        <f>'KUBUS.XLS'!I319</f>
        <v>624.5084000000001</v>
      </c>
      <c r="H77" t="s" s="11">
        <v>16</v>
      </c>
      <c r="I77" s="7"/>
    </row>
    <row r="78" ht="14" customHeight="1">
      <c r="A78" s="7"/>
      <c r="B78" s="7"/>
      <c r="C78" s="64">
        <v>-5</v>
      </c>
      <c r="D78" t="s" s="11">
        <v>125</v>
      </c>
      <c r="E78" s="64">
        <v>4.14</v>
      </c>
      <c r="F78" t="s" s="11">
        <v>81</v>
      </c>
      <c r="G78" s="182">
        <f>E78*C78</f>
        <v>-20.7</v>
      </c>
      <c r="H78" t="s" s="47">
        <v>16</v>
      </c>
      <c r="I78" s="7"/>
    </row>
    <row r="79" ht="14" customHeight="1">
      <c r="A79" s="7"/>
      <c r="B79" s="7"/>
      <c r="C79" s="7"/>
      <c r="D79" s="7"/>
      <c r="E79" s="7"/>
      <c r="F79" s="7"/>
      <c r="G79" s="30"/>
      <c r="H79" s="30"/>
      <c r="I79" s="7"/>
    </row>
    <row r="80" ht="14" customHeight="1">
      <c r="A80" s="7"/>
      <c r="B80" s="7"/>
      <c r="C80" s="7"/>
      <c r="D80" s="7"/>
      <c r="E80" s="7"/>
      <c r="F80" s="28"/>
      <c r="G80" s="53">
        <f>SUM(G77:G79)</f>
        <v>603.8084</v>
      </c>
      <c r="H80" t="s" s="52">
        <v>16</v>
      </c>
      <c r="I80" s="34"/>
    </row>
    <row r="81" ht="14" customHeight="1">
      <c r="A81" s="7"/>
      <c r="B81" s="7"/>
      <c r="C81" s="7"/>
      <c r="D81" s="7"/>
      <c r="E81" s="7"/>
      <c r="F81" s="7"/>
      <c r="G81" s="54"/>
      <c r="H81" s="36"/>
      <c r="I81" s="7"/>
    </row>
    <row r="82" ht="14" customHeight="1">
      <c r="A82" s="7"/>
      <c r="B82" s="7"/>
      <c r="C82" s="7"/>
      <c r="D82" s="7"/>
      <c r="E82" s="7"/>
      <c r="F82" s="7"/>
      <c r="G82" s="21"/>
      <c r="H82" s="12"/>
      <c r="I82" s="7"/>
    </row>
    <row r="83" ht="14" customHeight="1">
      <c r="A83" s="7"/>
      <c r="B83" s="7"/>
      <c r="C83" t="s" s="11">
        <v>465</v>
      </c>
      <c r="D83" s="7"/>
      <c r="E83" s="7"/>
      <c r="F83" s="7"/>
      <c r="G83" s="7"/>
      <c r="H83" s="7"/>
      <c r="I83" s="7"/>
    </row>
    <row r="84" ht="14" customHeight="1">
      <c r="A84" s="7"/>
      <c r="B84" s="7"/>
      <c r="C84" t="s" s="11">
        <v>466</v>
      </c>
      <c r="D84" s="7"/>
      <c r="E84" s="7"/>
      <c r="F84" s="7"/>
      <c r="G84" s="7"/>
      <c r="H84" s="7"/>
      <c r="I84" s="7"/>
    </row>
    <row r="85" ht="14" customHeight="1">
      <c r="A85" s="7"/>
      <c r="B85" s="7"/>
      <c r="C85" s="7"/>
      <c r="D85" s="7"/>
      <c r="E85" s="7"/>
      <c r="F85" s="7"/>
      <c r="G85" s="7"/>
      <c r="H85" s="7"/>
      <c r="I85" s="7"/>
    </row>
    <row r="86" ht="14" customHeight="1">
      <c r="A86" s="7"/>
      <c r="B86" s="7"/>
      <c r="C86" s="7"/>
      <c r="D86" s="7"/>
      <c r="E86" s="7"/>
      <c r="F86" s="7"/>
      <c r="G86" s="7"/>
      <c r="H86" s="7"/>
      <c r="I86" s="7"/>
    </row>
    <row r="87" ht="14" customHeight="1">
      <c r="A87" t="s" s="11">
        <v>328</v>
      </c>
      <c r="B87" s="7"/>
      <c r="C87" s="7"/>
      <c r="D87" s="7"/>
      <c r="E87" s="7"/>
      <c r="F87" s="7"/>
      <c r="G87" s="7"/>
      <c r="H87" s="7"/>
      <c r="I87" s="7"/>
    </row>
    <row r="88" ht="14" customHeight="1">
      <c r="A88" s="7"/>
      <c r="B88" t="s" s="11">
        <v>465</v>
      </c>
      <c r="C88" s="7"/>
      <c r="D88" s="7"/>
      <c r="E88" s="7"/>
      <c r="F88" s="7"/>
      <c r="G88" s="7"/>
      <c r="H88" s="7"/>
      <c r="I88" s="7"/>
    </row>
    <row r="89" ht="14" customHeight="1">
      <c r="A89" s="7"/>
      <c r="B89" s="7"/>
      <c r="C89" t="s" s="11">
        <v>124</v>
      </c>
      <c r="D89" s="7"/>
      <c r="E89" s="7"/>
      <c r="F89" s="7"/>
      <c r="G89" s="25">
        <f>'KUBUS.XLS'!I380</f>
        <v>622.0552</v>
      </c>
      <c r="H89" t="s" s="11">
        <v>16</v>
      </c>
      <c r="I89" s="7"/>
    </row>
    <row r="90" ht="14" customHeight="1">
      <c r="A90" s="7"/>
      <c r="B90" s="7"/>
      <c r="C90" s="64">
        <v>-5</v>
      </c>
      <c r="D90" t="s" s="11">
        <v>125</v>
      </c>
      <c r="E90" s="64">
        <v>4.14</v>
      </c>
      <c r="F90" t="s" s="11">
        <v>81</v>
      </c>
      <c r="G90" s="64">
        <f>E90*C90</f>
        <v>-20.7</v>
      </c>
      <c r="H90" t="s" s="11">
        <v>16</v>
      </c>
      <c r="I90" s="7"/>
    </row>
    <row r="91" ht="14" customHeight="1">
      <c r="A91" s="7"/>
      <c r="B91" s="7"/>
      <c r="C91" s="64">
        <v>-1</v>
      </c>
      <c r="D91" t="s" s="11">
        <v>125</v>
      </c>
      <c r="E91" s="64">
        <v>4.3</v>
      </c>
      <c r="F91" t="s" s="11">
        <v>81</v>
      </c>
      <c r="G91" s="182">
        <f>C91*E91</f>
        <v>-4.3</v>
      </c>
      <c r="H91" t="s" s="47">
        <v>16</v>
      </c>
      <c r="I91" s="7"/>
    </row>
    <row r="92" ht="14" customHeight="1">
      <c r="A92" s="7"/>
      <c r="B92" s="7"/>
      <c r="C92" s="7"/>
      <c r="D92" s="7"/>
      <c r="E92" s="7"/>
      <c r="F92" s="7"/>
      <c r="G92" s="30"/>
      <c r="H92" s="30"/>
      <c r="I92" s="7"/>
    </row>
    <row r="93" ht="14" customHeight="1">
      <c r="A93" s="7"/>
      <c r="B93" s="7"/>
      <c r="C93" s="7"/>
      <c r="D93" s="7"/>
      <c r="E93" s="7"/>
      <c r="F93" s="28"/>
      <c r="G93" s="53">
        <f>SUM(G89:G92)</f>
        <v>597.0552</v>
      </c>
      <c r="H93" t="s" s="52">
        <v>16</v>
      </c>
      <c r="I93" s="34"/>
    </row>
    <row r="94" ht="14" customHeight="1">
      <c r="A94" s="7"/>
      <c r="B94" s="7"/>
      <c r="C94" s="7"/>
      <c r="D94" s="7"/>
      <c r="E94" s="7"/>
      <c r="F94" s="7"/>
      <c r="G94" s="97"/>
      <c r="H94" s="35"/>
      <c r="I94" s="7"/>
    </row>
    <row r="95" ht="14" customHeight="1">
      <c r="A95" s="7"/>
      <c r="B95" s="7"/>
      <c r="C95" s="7"/>
      <c r="D95" s="7"/>
      <c r="E95" s="7"/>
      <c r="F95" s="7"/>
      <c r="G95" s="7"/>
      <c r="H95" s="7"/>
      <c r="I95" s="7"/>
    </row>
    <row r="96" ht="14" customHeight="1">
      <c r="A96" t="s" s="11">
        <v>329</v>
      </c>
      <c r="B96" s="7"/>
      <c r="C96" s="7"/>
      <c r="D96" s="7"/>
      <c r="E96" s="7"/>
      <c r="F96" s="7"/>
      <c r="G96" s="7"/>
      <c r="H96" s="7"/>
      <c r="I96" s="7"/>
    </row>
    <row r="97" ht="14" customHeight="1">
      <c r="A97" s="7"/>
      <c r="B97" t="s" s="11">
        <v>465</v>
      </c>
      <c r="C97" s="7"/>
      <c r="D97" s="7"/>
      <c r="E97" s="7"/>
      <c r="F97" s="7"/>
      <c r="G97" s="7"/>
      <c r="H97" s="7"/>
      <c r="I97" s="7"/>
    </row>
    <row r="98" ht="14" customHeight="1">
      <c r="A98" s="7"/>
      <c r="B98" s="7"/>
      <c r="C98" t="s" s="11">
        <v>124</v>
      </c>
      <c r="D98" s="7"/>
      <c r="E98" s="7"/>
      <c r="F98" s="7"/>
      <c r="G98" s="25">
        <f>'KUBUS.XLS'!I319</f>
        <v>624.5084000000001</v>
      </c>
      <c r="H98" t="s" s="11">
        <v>16</v>
      </c>
      <c r="I98" s="7"/>
    </row>
    <row r="99" ht="14" customHeight="1">
      <c r="A99" s="7"/>
      <c r="B99" s="7"/>
      <c r="C99" s="64">
        <v>-6</v>
      </c>
      <c r="D99" t="s" s="11">
        <v>125</v>
      </c>
      <c r="E99" s="64">
        <v>4.14</v>
      </c>
      <c r="F99" t="s" s="11">
        <v>81</v>
      </c>
      <c r="G99" s="182">
        <f>E99*C99</f>
        <v>-24.84</v>
      </c>
      <c r="H99" t="s" s="47">
        <v>16</v>
      </c>
      <c r="I99" s="7"/>
    </row>
    <row r="100" ht="14" customHeight="1">
      <c r="A100" s="7"/>
      <c r="B100" s="7"/>
      <c r="C100" s="7"/>
      <c r="D100" s="7"/>
      <c r="E100" s="7"/>
      <c r="F100" s="7"/>
      <c r="G100" s="30"/>
      <c r="H100" s="30"/>
      <c r="I100" s="7"/>
    </row>
    <row r="101" ht="14" customHeight="1">
      <c r="A101" s="7"/>
      <c r="B101" s="7"/>
      <c r="C101" s="7"/>
      <c r="D101" s="7"/>
      <c r="E101" s="7"/>
      <c r="F101" s="28"/>
      <c r="G101" s="53">
        <f>SUM(G98:G100)</f>
        <v>599.6684</v>
      </c>
      <c r="H101" t="s" s="52">
        <v>16</v>
      </c>
      <c r="I101" s="34"/>
    </row>
    <row r="102" ht="14" customHeight="1">
      <c r="A102" s="7"/>
      <c r="B102" s="7"/>
      <c r="C102" s="7"/>
      <c r="D102" s="7"/>
      <c r="E102" s="7"/>
      <c r="F102" s="7"/>
      <c r="G102" s="97"/>
      <c r="H102" s="35"/>
      <c r="I102" s="7"/>
    </row>
    <row r="103" ht="14" customHeight="1">
      <c r="A103" s="7"/>
      <c r="B103" s="7"/>
      <c r="C103" s="7"/>
      <c r="D103" s="7"/>
      <c r="E103" s="7"/>
      <c r="F103" s="7"/>
      <c r="G103" s="25"/>
      <c r="H103" s="7"/>
      <c r="I103" s="7"/>
    </row>
    <row r="104" ht="14" customHeight="1">
      <c r="A104" t="s" s="11">
        <v>330</v>
      </c>
      <c r="B104" s="7"/>
      <c r="C104" s="7"/>
      <c r="D104" s="7"/>
      <c r="E104" s="7"/>
      <c r="F104" s="7"/>
      <c r="G104" s="7"/>
      <c r="H104" s="7"/>
      <c r="I104" s="7"/>
    </row>
    <row r="105" ht="14" customHeight="1">
      <c r="A105" s="7"/>
      <c r="B105" t="s" s="11">
        <v>465</v>
      </c>
      <c r="C105" s="7"/>
      <c r="D105" s="7"/>
      <c r="E105" s="7"/>
      <c r="F105" s="7"/>
      <c r="G105" s="7"/>
      <c r="H105" s="7"/>
      <c r="I105" s="7"/>
    </row>
    <row r="106" ht="14" customHeight="1">
      <c r="A106" s="7"/>
      <c r="B106" s="7"/>
      <c r="C106" t="s" s="11">
        <v>124</v>
      </c>
      <c r="D106" s="7"/>
      <c r="E106" s="7"/>
      <c r="F106" s="7"/>
      <c r="G106" s="25">
        <f>'KUBUS.XLS'!I380</f>
        <v>622.0552</v>
      </c>
      <c r="H106" t="s" s="11">
        <v>16</v>
      </c>
      <c r="I106" s="7"/>
    </row>
    <row r="107" ht="14" customHeight="1">
      <c r="A107" s="7"/>
      <c r="B107" s="7"/>
      <c r="C107" s="64">
        <v>-6</v>
      </c>
      <c r="D107" t="s" s="11">
        <v>125</v>
      </c>
      <c r="E107" s="64">
        <v>4.14</v>
      </c>
      <c r="F107" t="s" s="11">
        <v>81</v>
      </c>
      <c r="G107" s="182">
        <f>E107*C107</f>
        <v>-24.84</v>
      </c>
      <c r="H107" t="s" s="47">
        <v>16</v>
      </c>
      <c r="I107" s="7"/>
    </row>
    <row r="108" ht="14" customHeight="1">
      <c r="A108" s="7"/>
      <c r="B108" s="7"/>
      <c r="C108" s="7"/>
      <c r="D108" s="7"/>
      <c r="E108" s="7"/>
      <c r="F108" s="7"/>
      <c r="G108" s="30"/>
      <c r="H108" s="30"/>
      <c r="I108" s="7"/>
    </row>
    <row r="109" ht="14" customHeight="1">
      <c r="A109" s="7"/>
      <c r="B109" s="7"/>
      <c r="C109" s="7"/>
      <c r="D109" s="7"/>
      <c r="E109" s="7"/>
      <c r="F109" s="28"/>
      <c r="G109" s="53">
        <f>SUM(G106:G108)</f>
        <v>597.2152</v>
      </c>
      <c r="H109" t="s" s="52">
        <v>16</v>
      </c>
      <c r="I109" s="34"/>
    </row>
    <row r="110" ht="14" customHeight="1">
      <c r="A110" s="7"/>
      <c r="B110" s="7"/>
      <c r="C110" s="7"/>
      <c r="D110" s="7"/>
      <c r="E110" s="7"/>
      <c r="F110" s="7"/>
      <c r="G110" s="35"/>
      <c r="H110" s="35"/>
      <c r="I110" s="7"/>
    </row>
    <row r="111" ht="14" customHeight="1">
      <c r="A111" s="7"/>
      <c r="B111" s="7"/>
      <c r="C111" s="7"/>
      <c r="D111" s="7"/>
      <c r="E111" s="7"/>
      <c r="F111" s="7"/>
      <c r="G111" s="7"/>
      <c r="H111" s="7"/>
      <c r="I111" s="7"/>
    </row>
    <row r="112" ht="14" customHeight="1">
      <c r="A112" t="s" s="11">
        <v>331</v>
      </c>
      <c r="B112" s="7"/>
      <c r="C112" s="7"/>
      <c r="D112" s="7"/>
      <c r="E112" s="7"/>
      <c r="F112" s="7"/>
      <c r="G112" s="7"/>
      <c r="H112" s="7"/>
      <c r="I112" s="7"/>
    </row>
    <row r="113" ht="14" customHeight="1">
      <c r="A113" s="7"/>
      <c r="B113" t="s" s="11">
        <v>465</v>
      </c>
      <c r="C113" s="7"/>
      <c r="D113" s="7"/>
      <c r="E113" s="7"/>
      <c r="F113" s="7"/>
      <c r="G113" s="7"/>
      <c r="H113" s="7"/>
      <c r="I113" s="7"/>
    </row>
    <row r="114" ht="14" customHeight="1">
      <c r="A114" s="7"/>
      <c r="B114" t="s" s="11">
        <v>124</v>
      </c>
      <c r="C114" s="64">
        <v>11.77</v>
      </c>
      <c r="D114" t="s" s="11">
        <v>125</v>
      </c>
      <c r="E114" s="64">
        <v>19.94</v>
      </c>
      <c r="F114" t="s" s="11">
        <v>81</v>
      </c>
      <c r="G114" s="25">
        <f>C114*E114</f>
        <v>234.6938</v>
      </c>
      <c r="H114" t="s" s="11">
        <v>16</v>
      </c>
      <c r="I114" s="7"/>
    </row>
    <row r="115" ht="14" customHeight="1">
      <c r="A115" s="7"/>
      <c r="B115" s="7"/>
      <c r="C115" s="64">
        <v>11.77</v>
      </c>
      <c r="D115" t="s" s="11">
        <v>125</v>
      </c>
      <c r="E115" s="64">
        <v>26.55</v>
      </c>
      <c r="F115" t="s" s="11">
        <v>81</v>
      </c>
      <c r="G115" s="25">
        <f>C115*E115</f>
        <v>312.4935</v>
      </c>
      <c r="H115" t="s" s="11">
        <v>16</v>
      </c>
      <c r="I115" s="7"/>
    </row>
    <row r="116" ht="14" customHeight="1">
      <c r="A116" s="7"/>
      <c r="B116" s="7"/>
      <c r="C116" s="64">
        <v>6.87</v>
      </c>
      <c r="D116" t="s" s="11">
        <v>125</v>
      </c>
      <c r="E116" s="64">
        <v>2.06</v>
      </c>
      <c r="F116" t="s" s="11">
        <v>81</v>
      </c>
      <c r="G116" s="48">
        <f>C116*E116</f>
        <v>14.1522</v>
      </c>
      <c r="H116" t="s" s="47">
        <v>16</v>
      </c>
      <c r="I116" s="7"/>
    </row>
    <row r="117" ht="14" customHeight="1">
      <c r="A117" s="7"/>
      <c r="B117" s="7"/>
      <c r="C117" s="7"/>
      <c r="D117" s="7"/>
      <c r="E117" s="7"/>
      <c r="F117" s="7"/>
      <c r="G117" s="49"/>
      <c r="H117" s="30"/>
      <c r="I117" s="7"/>
    </row>
    <row r="118" ht="14" customHeight="1">
      <c r="A118" s="7"/>
      <c r="B118" s="7"/>
      <c r="C118" s="7"/>
      <c r="D118" s="7"/>
      <c r="E118" s="7"/>
      <c r="F118" s="28"/>
      <c r="G118" s="53">
        <f>SUM(G114:G116)</f>
        <v>561.3395</v>
      </c>
      <c r="H118" t="s" s="52">
        <v>16</v>
      </c>
      <c r="I118" s="34"/>
    </row>
    <row r="119" ht="14" customHeight="1">
      <c r="A119" s="7"/>
      <c r="B119" s="7"/>
      <c r="C119" s="7"/>
      <c r="D119" s="7"/>
      <c r="E119" s="7"/>
      <c r="F119" s="7"/>
      <c r="G119" s="97"/>
      <c r="H119" s="35"/>
      <c r="I119" s="7"/>
    </row>
    <row r="120" ht="14" customHeight="1">
      <c r="A120" s="7"/>
      <c r="B120" s="7"/>
      <c r="C120" s="7"/>
      <c r="D120" s="7"/>
      <c r="E120" s="7"/>
      <c r="F120" s="7"/>
      <c r="G120" s="25"/>
      <c r="H120" s="7"/>
      <c r="I120" s="7"/>
    </row>
    <row r="121" ht="14" customHeight="1">
      <c r="A121" t="s" s="11">
        <v>469</v>
      </c>
      <c r="B121" s="7"/>
      <c r="C121" s="7"/>
      <c r="D121" s="7"/>
      <c r="E121" s="7"/>
      <c r="F121" s="7"/>
      <c r="G121" s="25">
        <f>'KUBUS.XLS'!I499</f>
        <v>33.8436</v>
      </c>
      <c r="H121" t="s" s="11">
        <v>16</v>
      </c>
      <c r="I121" s="7"/>
    </row>
  </sheetData>
  <pageMargins left="0.787402" right="0.787402" top="0.984252" bottom="0.984252" header="0.511811" footer="0.511811"/>
  <pageSetup firstPageNumber="1" fitToHeight="1" fitToWidth="1" scale="100" useFirstPageNumber="0" orientation="portrait" pageOrder="downThenOver"/>
  <headerFooter>
    <oddHeader>&amp;L&amp;"Arial Narrow,Regular"&amp;10&amp;K000000voigt übersicht.xls</oddHead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J343"/>
  <sheetViews>
    <sheetView workbookViewId="0" showGridLines="0" defaultGridColor="1"/>
  </sheetViews>
  <sheetFormatPr defaultColWidth="13.75" defaultRowHeight="13" customHeight="1" outlineLevelRow="0" outlineLevelCol="0"/>
  <cols>
    <col min="1" max="10" width="10.25" style="183" customWidth="1"/>
    <col min="11" max="16384" width="13.75" style="183" customWidth="1"/>
  </cols>
  <sheetData>
    <row r="1" ht="14" customHeight="1">
      <c r="A1" s="7"/>
      <c r="B1" s="7"/>
      <c r="C1" t="s" s="167">
        <v>471</v>
      </c>
      <c r="D1" s="7"/>
      <c r="E1" s="7"/>
      <c r="F1" s="7"/>
      <c r="G1" s="7"/>
      <c r="H1" s="7"/>
      <c r="I1" s="7"/>
      <c r="J1" s="7"/>
    </row>
    <row r="2" ht="14" customHeight="1">
      <c r="A2" s="7"/>
      <c r="B2" s="7"/>
      <c r="C2" s="181"/>
      <c r="D2" s="7"/>
      <c r="E2" s="7"/>
      <c r="F2" s="7"/>
      <c r="G2" s="7"/>
      <c r="H2" s="7"/>
      <c r="I2" s="7"/>
      <c r="J2" s="7"/>
    </row>
    <row r="3" ht="14" customHeight="1">
      <c r="A3" s="7"/>
      <c r="B3" s="7"/>
      <c r="C3" s="181"/>
      <c r="D3" s="7"/>
      <c r="E3" s="7"/>
      <c r="F3" s="7"/>
      <c r="G3" s="7"/>
      <c r="H3" t="s" s="11">
        <v>105</v>
      </c>
      <c r="I3" s="112">
        <f>TODAY()</f>
        <v>44719</v>
      </c>
      <c r="J3" s="7"/>
    </row>
    <row r="4" ht="14" customHeight="1">
      <c r="A4" s="7"/>
      <c r="B4" s="7"/>
      <c r="C4" s="7"/>
      <c r="D4" s="7"/>
      <c r="E4" s="7"/>
      <c r="F4" s="7"/>
      <c r="G4" s="7"/>
      <c r="H4" s="7"/>
      <c r="I4" s="7"/>
      <c r="J4" s="7"/>
    </row>
    <row r="5" ht="14" customHeight="1">
      <c r="A5" s="7"/>
      <c r="B5" s="7"/>
      <c r="C5" s="7"/>
      <c r="D5" s="7"/>
      <c r="E5" t="s" s="47">
        <v>472</v>
      </c>
      <c r="F5" s="48"/>
      <c r="G5" s="48"/>
      <c r="H5" t="s" s="47">
        <v>473</v>
      </c>
      <c r="I5" s="48"/>
      <c r="J5" s="7"/>
    </row>
    <row r="6" ht="14" customHeight="1">
      <c r="A6" s="7"/>
      <c r="B6" t="s" s="11">
        <v>325</v>
      </c>
      <c r="C6" s="7"/>
      <c r="D6" s="7"/>
      <c r="E6" s="97">
        <f>I57</f>
        <v>0</v>
      </c>
      <c r="F6" t="s" s="150">
        <v>16</v>
      </c>
      <c r="G6" s="35"/>
      <c r="H6" s="97">
        <f>I70</f>
        <v>0</v>
      </c>
      <c r="I6" t="s" s="150">
        <v>16</v>
      </c>
      <c r="J6" s="7"/>
    </row>
    <row r="7" ht="14" customHeight="1">
      <c r="A7" s="7"/>
      <c r="B7" t="s" s="11">
        <v>474</v>
      </c>
      <c r="C7" s="7"/>
      <c r="D7" s="7"/>
      <c r="E7" s="25">
        <f>I96</f>
        <v>314.7328</v>
      </c>
      <c r="F7" t="s" s="11">
        <v>16</v>
      </c>
      <c r="G7" s="7"/>
      <c r="H7" s="25">
        <f>I119</f>
        <v>109.0418</v>
      </c>
      <c r="I7" t="s" s="11">
        <v>16</v>
      </c>
      <c r="J7" s="7"/>
    </row>
    <row r="8" ht="14" customHeight="1">
      <c r="A8" s="7"/>
      <c r="B8" t="s" s="11">
        <v>475</v>
      </c>
      <c r="C8" s="7"/>
      <c r="D8" s="7"/>
      <c r="E8" s="48">
        <f>I152</f>
        <v>340.5136</v>
      </c>
      <c r="F8" t="s" s="47">
        <v>16</v>
      </c>
      <c r="G8" s="7"/>
      <c r="H8" s="48">
        <f>I172</f>
        <v>116.7368</v>
      </c>
      <c r="I8" t="s" s="47">
        <v>16</v>
      </c>
      <c r="J8" s="7"/>
    </row>
    <row r="9" ht="14" customHeight="1">
      <c r="A9" s="7"/>
      <c r="B9" s="7"/>
      <c r="C9" s="7"/>
      <c r="D9" s="7"/>
      <c r="E9" s="97">
        <f>SUM(E6:E8)</f>
        <v>655.2464</v>
      </c>
      <c r="F9" t="s" s="150">
        <v>16</v>
      </c>
      <c r="G9" s="7"/>
      <c r="H9" s="97">
        <f>SUM(H6:H8)</f>
        <v>225.7786</v>
      </c>
      <c r="I9" t="s" s="150">
        <v>16</v>
      </c>
      <c r="J9" s="7"/>
    </row>
    <row r="10" ht="14" customHeight="1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ht="14" customHeight="1">
      <c r="A11" s="7"/>
      <c r="B11" s="7"/>
      <c r="C11" s="7"/>
      <c r="D11" s="7"/>
      <c r="E11" s="7"/>
      <c r="F11" s="48">
        <f>H9</f>
        <v>225.7786</v>
      </c>
      <c r="G11" s="7"/>
      <c r="H11" s="27"/>
      <c r="I11" s="27"/>
      <c r="J11" s="7"/>
    </row>
    <row r="12" ht="14" customHeight="1">
      <c r="A12" s="7"/>
      <c r="B12" s="7"/>
      <c r="C12" s="7"/>
      <c r="D12" s="7"/>
      <c r="E12" s="7"/>
      <c r="F12" s="97">
        <f>E9</f>
        <v>655.2464</v>
      </c>
      <c r="G12" t="s" s="83">
        <v>476</v>
      </c>
      <c r="H12" s="53">
        <f>F11/F12*100</f>
        <v>34.4570531024665</v>
      </c>
      <c r="I12" t="s" s="52">
        <v>477</v>
      </c>
      <c r="J12" s="34"/>
    </row>
    <row r="13" ht="14" customHeight="1">
      <c r="A13" s="7"/>
      <c r="B13" s="7"/>
      <c r="C13" s="7"/>
      <c r="D13" s="7"/>
      <c r="E13" s="7"/>
      <c r="F13" s="7"/>
      <c r="G13" s="7"/>
      <c r="H13" s="35"/>
      <c r="I13" s="35"/>
      <c r="J13" s="7"/>
    </row>
    <row r="14" ht="14" customHeight="1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ht="14" customHeight="1">
      <c r="A15" s="7"/>
      <c r="B15" s="7"/>
      <c r="C15" s="7"/>
      <c r="D15" s="7"/>
      <c r="E15" t="s" s="47">
        <v>472</v>
      </c>
      <c r="F15" s="48"/>
      <c r="G15" s="48"/>
      <c r="H15" t="s" s="47">
        <v>473</v>
      </c>
      <c r="I15" s="48"/>
      <c r="J15" s="7"/>
    </row>
    <row r="16" ht="14" customHeight="1">
      <c r="A16" s="7"/>
      <c r="B16" t="s" s="11">
        <v>325</v>
      </c>
      <c r="C16" s="7"/>
      <c r="D16" s="7"/>
      <c r="E16" s="97">
        <f>I58</f>
        <v>0</v>
      </c>
      <c r="F16" t="s" s="150">
        <v>16</v>
      </c>
      <c r="G16" s="35"/>
      <c r="H16" s="97">
        <f>I71</f>
        <v>0</v>
      </c>
      <c r="I16" t="s" s="150">
        <v>16</v>
      </c>
      <c r="J16" s="7"/>
    </row>
    <row r="17" ht="14" customHeight="1">
      <c r="A17" s="7"/>
      <c r="B17" t="s" s="11">
        <v>478</v>
      </c>
      <c r="C17" s="7"/>
      <c r="D17" s="7"/>
      <c r="E17" s="25">
        <f>I209</f>
        <v>349.6028</v>
      </c>
      <c r="F17" t="s" s="11">
        <v>16</v>
      </c>
      <c r="G17" s="7"/>
      <c r="H17" s="25">
        <f>I231</f>
        <v>112.0354</v>
      </c>
      <c r="I17" t="s" s="11">
        <v>16</v>
      </c>
      <c r="J17" s="7"/>
    </row>
    <row r="18" ht="14" customHeight="1">
      <c r="A18" s="7"/>
      <c r="B18" t="s" s="11">
        <v>479</v>
      </c>
      <c r="C18" s="7"/>
      <c r="D18" s="7"/>
      <c r="E18" s="48">
        <f>I262</f>
        <v>343.5004</v>
      </c>
      <c r="F18" t="s" s="47">
        <v>16</v>
      </c>
      <c r="G18" s="7"/>
      <c r="H18" s="48">
        <f>I282</f>
        <v>117.5356</v>
      </c>
      <c r="I18" t="s" s="47">
        <v>16</v>
      </c>
      <c r="J18" s="7"/>
    </row>
    <row r="19" ht="14" customHeight="1">
      <c r="A19" s="7"/>
      <c r="B19" s="7"/>
      <c r="C19" s="7"/>
      <c r="D19" s="7"/>
      <c r="E19" s="97">
        <f>SUM(E16:E18)</f>
        <v>693.1032</v>
      </c>
      <c r="F19" t="s" s="150">
        <v>16</v>
      </c>
      <c r="G19" s="7"/>
      <c r="H19" s="97">
        <f>SUM(H16:H18)</f>
        <v>229.571</v>
      </c>
      <c r="I19" t="s" s="150">
        <v>16</v>
      </c>
      <c r="J19" s="7"/>
    </row>
    <row r="20" ht="14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ht="14" customHeight="1">
      <c r="A21" s="7"/>
      <c r="B21" s="7"/>
      <c r="C21" s="7"/>
      <c r="D21" s="7"/>
      <c r="E21" s="7"/>
      <c r="F21" s="48">
        <f>H19</f>
        <v>229.571</v>
      </c>
      <c r="G21" s="7"/>
      <c r="H21" s="27"/>
      <c r="I21" s="27"/>
      <c r="J21" s="7"/>
    </row>
    <row r="22" ht="14" customHeight="1">
      <c r="A22" s="7"/>
      <c r="B22" s="7"/>
      <c r="C22" s="7"/>
      <c r="D22" s="7"/>
      <c r="E22" s="7"/>
      <c r="F22" s="97">
        <f>E19</f>
        <v>693.1032</v>
      </c>
      <c r="G22" t="s" s="83">
        <v>476</v>
      </c>
      <c r="H22" s="53">
        <f>F21/F22*100</f>
        <v>33.1221959442692</v>
      </c>
      <c r="I22" t="s" s="52">
        <v>477</v>
      </c>
      <c r="J22" s="34"/>
    </row>
    <row r="23" ht="14" customHeight="1">
      <c r="A23" s="7"/>
      <c r="B23" s="7"/>
      <c r="C23" s="7"/>
      <c r="D23" s="7"/>
      <c r="E23" s="7"/>
      <c r="F23" s="7"/>
      <c r="G23" s="7"/>
      <c r="H23" s="35"/>
      <c r="I23" s="35"/>
      <c r="J23" s="7"/>
    </row>
    <row r="24" ht="14" customHeight="1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ht="14" customHeight="1">
      <c r="A25" s="7"/>
      <c r="B25" s="7"/>
      <c r="C25" s="7"/>
      <c r="D25" s="7"/>
      <c r="E25" t="s" s="47">
        <v>472</v>
      </c>
      <c r="F25" s="48"/>
      <c r="G25" s="48"/>
      <c r="H25" t="s" s="47">
        <v>473</v>
      </c>
      <c r="I25" s="48"/>
      <c r="J25" s="7"/>
    </row>
    <row r="26" ht="14" customHeight="1">
      <c r="A26" s="7"/>
      <c r="B26" t="s" s="11">
        <v>480</v>
      </c>
      <c r="C26" s="7"/>
      <c r="D26" s="7"/>
      <c r="E26" s="97">
        <f>I59/2</f>
        <v>0</v>
      </c>
      <c r="F26" t="s" s="150">
        <v>16</v>
      </c>
      <c r="G26" s="35"/>
      <c r="H26" s="97">
        <f>I72/2</f>
        <v>0</v>
      </c>
      <c r="I26" s="35"/>
      <c r="J26" s="7"/>
    </row>
    <row r="27" ht="14" customHeight="1">
      <c r="A27" s="7"/>
      <c r="B27" t="s" s="11">
        <v>481</v>
      </c>
      <c r="C27" s="7"/>
      <c r="D27" s="7"/>
      <c r="E27" s="48">
        <f>I323</f>
        <v>344.8868</v>
      </c>
      <c r="F27" t="s" s="47">
        <v>16</v>
      </c>
      <c r="G27" s="7"/>
      <c r="H27" s="48">
        <f>I343</f>
        <v>103.1414</v>
      </c>
      <c r="I27" t="s" s="47">
        <v>16</v>
      </c>
      <c r="J27" s="7"/>
    </row>
    <row r="28" ht="14" customHeight="1">
      <c r="A28" s="7"/>
      <c r="B28" s="7"/>
      <c r="C28" s="7"/>
      <c r="D28" s="7"/>
      <c r="E28" s="97">
        <f>SUM(E26:E27)</f>
        <v>344.8868</v>
      </c>
      <c r="F28" t="s" s="150">
        <v>16</v>
      </c>
      <c r="G28" s="7"/>
      <c r="H28" s="97">
        <f>SUM(H26:H27)</f>
        <v>103.1414</v>
      </c>
      <c r="I28" t="s" s="150">
        <v>16</v>
      </c>
      <c r="J28" s="7"/>
    </row>
    <row r="29" ht="14" customHeight="1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ht="14" customHeight="1">
      <c r="A30" s="7"/>
      <c r="B30" s="7"/>
      <c r="C30" s="7"/>
      <c r="D30" s="7"/>
      <c r="E30" s="7"/>
      <c r="F30" s="48">
        <f>H28</f>
        <v>103.1414</v>
      </c>
      <c r="G30" s="7"/>
      <c r="H30" s="27"/>
      <c r="I30" s="27"/>
      <c r="J30" s="7"/>
    </row>
    <row r="31" ht="14" customHeight="1">
      <c r="A31" s="7"/>
      <c r="B31" s="7"/>
      <c r="C31" s="7"/>
      <c r="D31" s="7"/>
      <c r="E31" s="7"/>
      <c r="F31" s="97">
        <f>E28</f>
        <v>344.8868</v>
      </c>
      <c r="G31" t="s" s="83">
        <v>476</v>
      </c>
      <c r="H31" s="53">
        <f>F30/F31*100</f>
        <v>29.9058705639068</v>
      </c>
      <c r="I31" t="s" s="52">
        <v>477</v>
      </c>
      <c r="J31" s="34"/>
    </row>
    <row r="32" ht="14" customHeight="1">
      <c r="A32" s="7"/>
      <c r="B32" s="7"/>
      <c r="C32" s="7"/>
      <c r="D32" s="7"/>
      <c r="E32" s="7"/>
      <c r="F32" s="7"/>
      <c r="G32" s="7"/>
      <c r="H32" s="54"/>
      <c r="I32" s="54"/>
      <c r="J32" s="7"/>
    </row>
    <row r="33" ht="14" customHeight="1">
      <c r="A33" s="7"/>
      <c r="B33" s="7"/>
      <c r="C33" s="7"/>
      <c r="D33" s="7"/>
      <c r="E33" t="s" s="47">
        <v>472</v>
      </c>
      <c r="F33" s="48"/>
      <c r="G33" s="48"/>
      <c r="H33" t="s" s="47">
        <v>473</v>
      </c>
      <c r="I33" s="48"/>
      <c r="J33" s="7"/>
    </row>
    <row r="34" ht="14" customHeight="1">
      <c r="A34" s="7"/>
      <c r="B34" s="7"/>
      <c r="C34" s="7"/>
      <c r="D34" s="7"/>
      <c r="E34" s="35"/>
      <c r="F34" s="35"/>
      <c r="G34" s="35"/>
      <c r="H34" s="35"/>
      <c r="I34" s="35"/>
      <c r="J34" s="7"/>
    </row>
    <row r="35" ht="14" customHeight="1">
      <c r="A35" s="7"/>
      <c r="B35" t="s" s="19">
        <v>50</v>
      </c>
      <c r="C35" s="7"/>
      <c r="D35" s="7"/>
      <c r="E35" s="25">
        <f>E28+E19+E9</f>
        <v>1693.2364</v>
      </c>
      <c r="F35" t="s" s="11">
        <v>16</v>
      </c>
      <c r="G35" s="7"/>
      <c r="H35" s="25">
        <f>H28+H19+H9</f>
        <v>558.491</v>
      </c>
      <c r="I35" t="s" s="11">
        <v>16</v>
      </c>
      <c r="J35" s="7"/>
    </row>
    <row r="36" ht="14" customHeight="1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ht="14" customHeight="1">
      <c r="A37" s="7"/>
      <c r="B37" s="7"/>
      <c r="C37" s="7"/>
      <c r="D37" s="7"/>
      <c r="E37" s="7"/>
      <c r="F37" s="48">
        <f>H35</f>
        <v>558.491</v>
      </c>
      <c r="G37" s="7"/>
      <c r="H37" s="27"/>
      <c r="I37" s="27"/>
      <c r="J37" s="7"/>
    </row>
    <row r="38" ht="14" customHeight="1">
      <c r="A38" s="7"/>
      <c r="B38" s="7"/>
      <c r="C38" s="7"/>
      <c r="D38" s="7"/>
      <c r="E38" s="7"/>
      <c r="F38" s="97">
        <f>E35</f>
        <v>1693.2364</v>
      </c>
      <c r="G38" t="s" s="83">
        <v>476</v>
      </c>
      <c r="H38" s="53">
        <f>F37/F38*100</f>
        <v>32.9836400871136</v>
      </c>
      <c r="I38" t="s" s="52">
        <v>477</v>
      </c>
      <c r="J38" s="34"/>
    </row>
    <row r="39" ht="14" customHeight="1">
      <c r="A39" s="7"/>
      <c r="B39" s="7"/>
      <c r="C39" s="7"/>
      <c r="D39" s="7"/>
      <c r="E39" s="7"/>
      <c r="F39" s="7"/>
      <c r="G39" s="7"/>
      <c r="H39" s="54"/>
      <c r="I39" s="54"/>
      <c r="J39" s="7"/>
    </row>
    <row r="40" ht="14" customHeight="1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ht="14" customHeight="1">
      <c r="A41" s="7"/>
      <c r="B41" s="7"/>
      <c r="C41" t="s" s="11">
        <v>482</v>
      </c>
      <c r="D41" s="7"/>
      <c r="E41" s="7"/>
      <c r="F41" s="7"/>
      <c r="G41" s="7"/>
      <c r="H41" s="7"/>
      <c r="I41" s="7"/>
      <c r="J41" s="7"/>
    </row>
    <row r="42" ht="14" customHeight="1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ht="14" customHeight="1">
      <c r="A43" t="s" s="11">
        <v>483</v>
      </c>
      <c r="B43" s="7"/>
      <c r="C43" s="7"/>
      <c r="D43" s="7"/>
      <c r="E43" s="7"/>
      <c r="F43" s="7"/>
      <c r="G43" s="7"/>
      <c r="H43" s="7"/>
      <c r="I43" s="7"/>
      <c r="J43" s="7"/>
    </row>
    <row r="44" ht="14" customHeight="1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ht="14" customHeight="1">
      <c r="A45" s="7"/>
      <c r="B45" t="s" s="11">
        <v>472</v>
      </c>
      <c r="C45" s="7"/>
      <c r="D45" s="7"/>
      <c r="E45" s="7"/>
      <c r="F45" s="7"/>
      <c r="G45" s="7"/>
      <c r="H45" s="7"/>
      <c r="I45" s="7"/>
      <c r="J45" s="7"/>
    </row>
    <row r="46" ht="14" customHeight="1">
      <c r="A46" s="7"/>
      <c r="B46" s="7"/>
      <c r="C46" t="s" s="11">
        <v>484</v>
      </c>
      <c r="D46" s="7"/>
      <c r="E46" s="25">
        <v>1.65</v>
      </c>
      <c r="F46" t="s" s="11">
        <v>125</v>
      </c>
      <c r="G46" s="25">
        <v>3.35</v>
      </c>
      <c r="H46" t="s" s="11">
        <v>207</v>
      </c>
      <c r="I46" s="25">
        <f>G46*E46</f>
        <v>5.5275</v>
      </c>
      <c r="J46" t="s" s="11">
        <v>16</v>
      </c>
    </row>
    <row r="47" ht="14" customHeight="1">
      <c r="A47" s="7"/>
      <c r="B47" s="7"/>
      <c r="C47" s="7"/>
      <c r="D47" s="7"/>
      <c r="E47" s="7"/>
      <c r="F47" s="7"/>
      <c r="G47" s="7"/>
      <c r="H47" s="7"/>
      <c r="I47" s="7"/>
      <c r="J47" s="7"/>
    </row>
    <row r="48" ht="14" customHeight="1">
      <c r="A48" s="7"/>
      <c r="B48" s="7"/>
      <c r="C48" t="s" s="11">
        <v>485</v>
      </c>
      <c r="D48" s="7"/>
      <c r="E48" s="25">
        <v>1.91</v>
      </c>
      <c r="F48" t="s" s="11">
        <v>125</v>
      </c>
      <c r="G48" s="25">
        <v>3.77</v>
      </c>
      <c r="H48" t="s" s="11">
        <v>207</v>
      </c>
      <c r="I48" s="25">
        <f>G48*E48</f>
        <v>7.2007</v>
      </c>
      <c r="J48" t="s" s="11">
        <v>16</v>
      </c>
    </row>
    <row r="49" ht="14" customHeight="1">
      <c r="A49" s="7"/>
      <c r="B49" s="7"/>
      <c r="C49" s="7"/>
      <c r="D49" s="7"/>
      <c r="E49" s="7"/>
      <c r="F49" s="7"/>
      <c r="G49" s="7"/>
      <c r="H49" s="7"/>
      <c r="I49" s="7"/>
      <c r="J49" s="7"/>
    </row>
    <row r="50" ht="14" customHeight="1">
      <c r="A50" s="7"/>
      <c r="B50" s="7"/>
      <c r="C50" t="s" s="11">
        <v>486</v>
      </c>
      <c r="D50" s="7"/>
      <c r="E50" s="25">
        <v>0.89</v>
      </c>
      <c r="F50" t="s" s="11">
        <v>125</v>
      </c>
      <c r="G50" s="25">
        <v>3.56</v>
      </c>
      <c r="H50" t="s" s="11">
        <v>207</v>
      </c>
      <c r="I50" s="25">
        <f>G50*E50</f>
        <v>3.1684</v>
      </c>
      <c r="J50" t="s" s="11">
        <v>16</v>
      </c>
    </row>
    <row r="51" ht="14" customHeight="1">
      <c r="A51" s="7"/>
      <c r="B51" s="7"/>
      <c r="C51" s="7"/>
      <c r="D51" s="7"/>
      <c r="E51" s="25">
        <v>1.68</v>
      </c>
      <c r="F51" t="s" s="11">
        <v>125</v>
      </c>
      <c r="G51" s="25">
        <v>3.35</v>
      </c>
      <c r="H51" t="s" s="11">
        <v>207</v>
      </c>
      <c r="I51" s="25">
        <f>G51*E51</f>
        <v>5.628</v>
      </c>
      <c r="J51" t="s" s="11">
        <v>16</v>
      </c>
    </row>
    <row r="52" ht="14" customHeight="1">
      <c r="A52" s="7"/>
      <c r="B52" s="7"/>
      <c r="C52" s="7"/>
      <c r="D52" s="7"/>
      <c r="E52" s="25">
        <v>14.55</v>
      </c>
      <c r="F52" s="7"/>
      <c r="G52" s="25">
        <v>3.35</v>
      </c>
      <c r="H52" t="s" s="11">
        <v>207</v>
      </c>
      <c r="I52" s="48">
        <f>G52*E52</f>
        <v>48.7425</v>
      </c>
      <c r="J52" t="s" s="47">
        <v>16</v>
      </c>
    </row>
    <row r="53" ht="14" customHeight="1">
      <c r="A53" s="7"/>
      <c r="B53" s="7"/>
      <c r="C53" s="7"/>
      <c r="D53" s="7"/>
      <c r="E53" s="7"/>
      <c r="F53" s="7"/>
      <c r="G53" s="7"/>
      <c r="H53" s="7"/>
      <c r="I53" s="35"/>
      <c r="J53" s="35"/>
    </row>
    <row r="54" ht="14" customHeight="1">
      <c r="A54" s="7"/>
      <c r="B54" s="7"/>
      <c r="C54" s="7"/>
      <c r="D54" s="7"/>
      <c r="E54" s="7"/>
      <c r="F54" s="7"/>
      <c r="G54" s="7"/>
      <c r="H54" s="7"/>
      <c r="I54" s="21">
        <f>SUM(I46:I52)</f>
        <v>70.2671</v>
      </c>
      <c r="J54" t="s" s="19">
        <v>16</v>
      </c>
    </row>
    <row r="55" ht="14" customHeight="1">
      <c r="A55" s="7"/>
      <c r="B55" s="7"/>
      <c r="C55" s="7"/>
      <c r="D55" s="7"/>
      <c r="E55" s="7"/>
      <c r="F55" s="7"/>
      <c r="G55" s="7"/>
      <c r="H55" s="7"/>
      <c r="I55" s="21"/>
      <c r="J55" s="21"/>
    </row>
    <row r="56" ht="14" customHeight="1">
      <c r="A56" s="7"/>
      <c r="B56" s="25"/>
      <c r="C56" s="25">
        <f>I54</f>
        <v>70.2671</v>
      </c>
      <c r="D56" t="s" s="11">
        <v>347</v>
      </c>
      <c r="E56" s="25">
        <f t="shared" si="44" ref="E56:E69">'WOHFLÄ.XLS'!$I$50</f>
        <v>2720.66958875</v>
      </c>
      <c r="F56" t="s" s="11">
        <v>81</v>
      </c>
      <c r="G56" s="172">
        <f>C56/E56</f>
        <v>0.0258271347210096</v>
      </c>
      <c r="H56" s="7"/>
      <c r="I56" s="25"/>
      <c r="J56" s="7"/>
    </row>
    <row r="57" ht="14" customHeight="1">
      <c r="A57" s="7"/>
      <c r="B57" t="s" s="11">
        <v>348</v>
      </c>
      <c r="C57" s="25"/>
      <c r="D57" s="25">
        <f t="shared" si="46" ref="D57:D70">'WOHFLÄ.XLS'!$I$15</f>
        <v>0</v>
      </c>
      <c r="E57" t="s" s="11">
        <v>125</v>
      </c>
      <c r="F57" s="172">
        <f>G56</f>
        <v>0.0258271347210096</v>
      </c>
      <c r="G57" t="s" s="11">
        <v>81</v>
      </c>
      <c r="H57" s="7"/>
      <c r="I57" s="25">
        <f>F57*D57</f>
        <v>0</v>
      </c>
      <c r="J57" t="s" s="11">
        <v>68</v>
      </c>
    </row>
    <row r="58" ht="14" customHeight="1">
      <c r="A58" s="7"/>
      <c r="B58" t="s" s="11">
        <v>224</v>
      </c>
      <c r="C58" s="25"/>
      <c r="D58" s="25">
        <f t="shared" si="49" ref="D58:D71">'WOHFLÄ.XLS'!$I$31</f>
        <v>0</v>
      </c>
      <c r="E58" t="s" s="11">
        <v>125</v>
      </c>
      <c r="F58" s="172">
        <f>G56</f>
        <v>0.0258271347210096</v>
      </c>
      <c r="G58" t="s" s="11">
        <v>81</v>
      </c>
      <c r="H58" s="7"/>
      <c r="I58" s="25">
        <f>F58*D58</f>
        <v>0</v>
      </c>
      <c r="J58" t="s" s="11">
        <v>68</v>
      </c>
    </row>
    <row r="59" ht="14" customHeight="1">
      <c r="A59" s="7"/>
      <c r="B59" t="s" s="11">
        <v>349</v>
      </c>
      <c r="C59" s="25"/>
      <c r="D59" s="25"/>
      <c r="E59" t="s" s="11">
        <v>125</v>
      </c>
      <c r="F59" s="172">
        <f>G56</f>
        <v>0.0258271347210096</v>
      </c>
      <c r="G59" t="s" s="11">
        <v>81</v>
      </c>
      <c r="H59" s="7"/>
      <c r="I59" s="25">
        <f>F59*D59</f>
        <v>0</v>
      </c>
      <c r="J59" t="s" s="11">
        <v>68</v>
      </c>
    </row>
    <row r="60" ht="14" customHeight="1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ht="14" customHeight="1">
      <c r="A61" s="7"/>
      <c r="B61" t="s" s="11">
        <v>473</v>
      </c>
      <c r="C61" s="7"/>
      <c r="D61" s="7"/>
      <c r="E61" s="7"/>
      <c r="F61" s="7"/>
      <c r="G61" s="7"/>
      <c r="H61" s="7"/>
      <c r="I61" s="7"/>
      <c r="J61" s="7"/>
    </row>
    <row r="62" ht="14" customHeight="1">
      <c r="A62" s="7"/>
      <c r="B62" s="7"/>
      <c r="C62" t="s" s="11">
        <v>484</v>
      </c>
      <c r="D62" s="7"/>
      <c r="E62" s="25">
        <v>1.1</v>
      </c>
      <c r="F62" t="s" s="11">
        <v>125</v>
      </c>
      <c r="G62" s="25">
        <v>2.33</v>
      </c>
      <c r="H62" t="s" s="11">
        <v>81</v>
      </c>
      <c r="I62" s="25">
        <f>G62*E62</f>
        <v>2.563</v>
      </c>
      <c r="J62" t="s" s="11">
        <v>16</v>
      </c>
    </row>
    <row r="63" ht="14" customHeight="1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ht="14" customHeight="1">
      <c r="A64" s="7"/>
      <c r="B64" s="7"/>
      <c r="C64" t="s" s="11">
        <v>486</v>
      </c>
      <c r="D64" s="7"/>
      <c r="E64" s="25">
        <v>14.55</v>
      </c>
      <c r="F64" t="s" s="11">
        <v>125</v>
      </c>
      <c r="G64" s="25">
        <v>3.35</v>
      </c>
      <c r="H64" t="s" s="11">
        <v>81</v>
      </c>
      <c r="I64" s="25">
        <f>G64*E64</f>
        <v>48.7425</v>
      </c>
      <c r="J64" t="s" s="11">
        <v>16</v>
      </c>
    </row>
    <row r="65" ht="14" customHeight="1">
      <c r="A65" s="7"/>
      <c r="B65" s="7"/>
      <c r="C65" s="7"/>
      <c r="D65" s="7"/>
      <c r="E65" s="25">
        <v>1.1</v>
      </c>
      <c r="F65" t="s" s="11">
        <v>125</v>
      </c>
      <c r="G65" s="25">
        <v>2.33</v>
      </c>
      <c r="H65" t="s" s="11">
        <v>81</v>
      </c>
      <c r="I65" s="48">
        <f>G65*E65</f>
        <v>2.563</v>
      </c>
      <c r="J65" t="s" s="47">
        <v>16</v>
      </c>
    </row>
    <row r="66" ht="14" customHeight="1">
      <c r="A66" s="7"/>
      <c r="B66" s="7"/>
      <c r="C66" s="7"/>
      <c r="D66" s="7"/>
      <c r="E66" s="7"/>
      <c r="F66" s="7"/>
      <c r="G66" s="7"/>
      <c r="H66" s="7"/>
      <c r="I66" s="35"/>
      <c r="J66" s="35"/>
    </row>
    <row r="67" ht="14" customHeight="1">
      <c r="A67" s="7"/>
      <c r="B67" s="7"/>
      <c r="C67" s="7"/>
      <c r="D67" s="7"/>
      <c r="E67" s="7"/>
      <c r="F67" s="7"/>
      <c r="G67" s="7"/>
      <c r="H67" s="7"/>
      <c r="I67" s="21">
        <f>SUM(I62:I65)</f>
        <v>53.8685</v>
      </c>
      <c r="J67" t="s" s="19">
        <v>16</v>
      </c>
    </row>
    <row r="68" ht="14" customHeight="1">
      <c r="A68" s="7"/>
      <c r="B68" s="7"/>
      <c r="C68" s="7"/>
      <c r="D68" s="7"/>
      <c r="E68" s="7"/>
      <c r="F68" s="7"/>
      <c r="G68" s="7"/>
      <c r="H68" s="7"/>
      <c r="I68" s="21"/>
      <c r="J68" s="21"/>
    </row>
    <row r="69" ht="14" customHeight="1">
      <c r="A69" s="7"/>
      <c r="B69" s="25"/>
      <c r="C69" s="25">
        <f>I67</f>
        <v>53.8685</v>
      </c>
      <c r="D69" t="s" s="11">
        <v>347</v>
      </c>
      <c r="E69" s="25">
        <f t="shared" si="44"/>
        <v>2720.66958875</v>
      </c>
      <c r="F69" t="s" s="11">
        <v>81</v>
      </c>
      <c r="G69" s="172">
        <f>C69/E69</f>
        <v>0.0197997214445837</v>
      </c>
      <c r="H69" s="7"/>
      <c r="I69" s="25"/>
      <c r="J69" s="7"/>
    </row>
    <row r="70" ht="14" customHeight="1">
      <c r="A70" s="7"/>
      <c r="B70" t="s" s="11">
        <v>348</v>
      </c>
      <c r="C70" s="25"/>
      <c r="D70" s="25">
        <f t="shared" si="46"/>
        <v>0</v>
      </c>
      <c r="E70" t="s" s="11">
        <v>125</v>
      </c>
      <c r="F70" s="172">
        <f>G69</f>
        <v>0.0197997214445837</v>
      </c>
      <c r="G70" t="s" s="11">
        <v>81</v>
      </c>
      <c r="H70" s="7"/>
      <c r="I70" s="25">
        <f>F70*D70</f>
        <v>0</v>
      </c>
      <c r="J70" t="s" s="11">
        <v>68</v>
      </c>
    </row>
    <row r="71" ht="14" customHeight="1">
      <c r="A71" s="7"/>
      <c r="B71" t="s" s="11">
        <v>224</v>
      </c>
      <c r="C71" s="25"/>
      <c r="D71" s="25">
        <f t="shared" si="49"/>
        <v>0</v>
      </c>
      <c r="E71" t="s" s="11">
        <v>125</v>
      </c>
      <c r="F71" s="172">
        <f>G69</f>
        <v>0.0197997214445837</v>
      </c>
      <c r="G71" t="s" s="11">
        <v>81</v>
      </c>
      <c r="H71" s="7"/>
      <c r="I71" s="25">
        <f>F71*D71</f>
        <v>0</v>
      </c>
      <c r="J71" t="s" s="11">
        <v>68</v>
      </c>
    </row>
    <row r="72" ht="14" customHeight="1">
      <c r="A72" s="7"/>
      <c r="B72" t="s" s="11">
        <v>349</v>
      </c>
      <c r="C72" s="25"/>
      <c r="D72" s="25"/>
      <c r="E72" t="s" s="11">
        <v>125</v>
      </c>
      <c r="F72" s="172">
        <f>G69</f>
        <v>0.0197997214445837</v>
      </c>
      <c r="G72" t="s" s="11">
        <v>81</v>
      </c>
      <c r="H72" s="7"/>
      <c r="I72" s="25">
        <f>F72*D72</f>
        <v>0</v>
      </c>
      <c r="J72" t="s" s="11">
        <v>68</v>
      </c>
    </row>
    <row r="73" ht="14" customHeight="1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ht="14" customHeight="1">
      <c r="A74" s="7"/>
      <c r="B74" s="7"/>
      <c r="C74" t="s" s="11">
        <v>482</v>
      </c>
      <c r="D74" s="7"/>
      <c r="E74" s="7"/>
      <c r="F74" s="7"/>
      <c r="G74" s="7"/>
      <c r="H74" s="7"/>
      <c r="I74" s="7"/>
      <c r="J74" s="7"/>
    </row>
    <row r="75" ht="14" customHeight="1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ht="14" customHeight="1">
      <c r="A76" t="s" s="11">
        <v>474</v>
      </c>
      <c r="B76" s="7"/>
      <c r="C76" s="7"/>
      <c r="D76" s="7"/>
      <c r="E76" s="7"/>
      <c r="F76" s="7"/>
      <c r="G76" s="7"/>
      <c r="H76" s="7"/>
      <c r="I76" s="7"/>
      <c r="J76" s="7"/>
    </row>
    <row r="77" ht="14" customHeight="1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ht="14" customHeight="1">
      <c r="A78" s="7"/>
      <c r="B78" t="s" s="11">
        <v>472</v>
      </c>
      <c r="C78" s="7"/>
      <c r="D78" s="7"/>
      <c r="E78" s="7"/>
      <c r="F78" s="7"/>
      <c r="G78" s="7"/>
      <c r="H78" s="7"/>
      <c r="I78" s="7"/>
      <c r="J78" s="7"/>
    </row>
    <row r="79" ht="14" customHeight="1">
      <c r="A79" s="7"/>
      <c r="B79" s="7"/>
      <c r="C79" t="s" s="11">
        <v>484</v>
      </c>
      <c r="D79" s="7"/>
      <c r="E79" s="25">
        <v>19.68</v>
      </c>
      <c r="F79" s="7"/>
      <c r="G79" s="7"/>
      <c r="H79" s="7"/>
      <c r="I79" s="7"/>
      <c r="J79" s="7"/>
    </row>
    <row r="80" ht="14" customHeight="1">
      <c r="A80" s="7"/>
      <c r="B80" s="7"/>
      <c r="C80" s="7"/>
      <c r="D80" s="7"/>
      <c r="E80" s="48">
        <v>19.68</v>
      </c>
      <c r="F80" s="7"/>
      <c r="G80" s="7"/>
      <c r="H80" s="7"/>
      <c r="I80" s="7"/>
      <c r="J80" s="7"/>
    </row>
    <row r="81" ht="14" customHeight="1">
      <c r="A81" s="7"/>
      <c r="B81" s="7"/>
      <c r="C81" s="7"/>
      <c r="D81" s="7"/>
      <c r="E81" s="97">
        <f>SUM(E79:E80)</f>
        <v>39.36</v>
      </c>
      <c r="F81" t="s" s="11">
        <v>125</v>
      </c>
      <c r="G81" s="25">
        <v>2.88</v>
      </c>
      <c r="H81" t="s" s="11">
        <v>81</v>
      </c>
      <c r="I81" s="25">
        <f>G81*E81</f>
        <v>113.3568</v>
      </c>
      <c r="J81" t="s" s="11">
        <v>16</v>
      </c>
    </row>
    <row r="82" ht="14" customHeight="1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ht="14" customHeight="1">
      <c r="A83" s="7"/>
      <c r="B83" s="7"/>
      <c r="C83" t="s" s="11">
        <v>485</v>
      </c>
      <c r="D83" s="7"/>
      <c r="E83" s="25">
        <v>26.55</v>
      </c>
      <c r="F83" t="s" s="11">
        <v>125</v>
      </c>
      <c r="G83" s="25">
        <v>2.88</v>
      </c>
      <c r="H83" t="s" s="11">
        <v>81</v>
      </c>
      <c r="I83" s="25">
        <f>G83*E83</f>
        <v>76.464</v>
      </c>
      <c r="J83" t="s" s="11">
        <v>16</v>
      </c>
    </row>
    <row r="84" ht="14" customHeight="1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ht="14" customHeight="1">
      <c r="A85" s="7"/>
      <c r="B85" s="7"/>
      <c r="C85" t="s" s="11">
        <v>486</v>
      </c>
      <c r="D85" s="7"/>
      <c r="E85" s="25">
        <v>10.87</v>
      </c>
      <c r="F85" s="7"/>
      <c r="G85" s="7"/>
      <c r="H85" s="7"/>
      <c r="I85" s="7"/>
      <c r="J85" s="7"/>
    </row>
    <row r="86" ht="14" customHeight="1">
      <c r="A86" s="7"/>
      <c r="B86" s="7"/>
      <c r="C86" s="7"/>
      <c r="D86" s="7"/>
      <c r="E86" s="25">
        <v>4.33</v>
      </c>
      <c r="F86" s="7"/>
      <c r="G86" s="7"/>
      <c r="H86" s="7"/>
      <c r="I86" s="7"/>
      <c r="J86" s="7"/>
    </row>
    <row r="87" ht="14" customHeight="1">
      <c r="A87" s="7"/>
      <c r="B87" s="7"/>
      <c r="C87" s="7"/>
      <c r="D87" s="7"/>
      <c r="E87" s="48">
        <v>5.03</v>
      </c>
      <c r="F87" s="7"/>
      <c r="G87" s="7"/>
      <c r="H87" s="7"/>
      <c r="I87" s="7"/>
      <c r="J87" s="7"/>
    </row>
    <row r="88" ht="14" customHeight="1">
      <c r="A88" s="7"/>
      <c r="B88" s="7"/>
      <c r="C88" s="7"/>
      <c r="D88" s="7"/>
      <c r="E88" s="97">
        <f>SUM(E85:E87)</f>
        <v>20.23</v>
      </c>
      <c r="F88" t="s" s="11">
        <v>125</v>
      </c>
      <c r="G88" s="25">
        <v>2.88</v>
      </c>
      <c r="H88" t="s" s="11">
        <v>81</v>
      </c>
      <c r="I88" s="25">
        <f>G88*E88</f>
        <v>58.2624</v>
      </c>
      <c r="J88" t="s" s="11">
        <v>16</v>
      </c>
    </row>
    <row r="89" ht="14" customHeight="1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ht="14" customHeight="1">
      <c r="A90" s="7"/>
      <c r="B90" s="7"/>
      <c r="C90" t="s" s="11">
        <v>487</v>
      </c>
      <c r="D90" s="7"/>
      <c r="E90" s="25">
        <v>19.94</v>
      </c>
      <c r="F90" t="s" s="11">
        <v>125</v>
      </c>
      <c r="G90" s="25">
        <v>2.88</v>
      </c>
      <c r="H90" t="s" s="11">
        <v>81</v>
      </c>
      <c r="I90" s="25">
        <f>G90*E90</f>
        <v>57.4272</v>
      </c>
      <c r="J90" t="s" s="11">
        <v>16</v>
      </c>
    </row>
    <row r="91" ht="14" customHeight="1">
      <c r="A91" s="7"/>
      <c r="B91" s="7"/>
      <c r="C91" s="7"/>
      <c r="D91" s="7"/>
      <c r="E91" s="7"/>
      <c r="F91" s="7"/>
      <c r="G91" s="7"/>
      <c r="H91" s="7"/>
      <c r="I91" s="7"/>
      <c r="J91" s="7"/>
    </row>
    <row r="92" ht="14" customHeight="1">
      <c r="A92" s="7"/>
      <c r="B92" s="7"/>
      <c r="C92" t="s" s="11">
        <v>394</v>
      </c>
      <c r="D92" s="7"/>
      <c r="E92" s="25">
        <v>0.44</v>
      </c>
      <c r="F92" s="7"/>
      <c r="G92" s="7"/>
      <c r="H92" s="7"/>
      <c r="I92" s="7"/>
      <c r="J92" s="7"/>
    </row>
    <row r="93" ht="14" customHeight="1">
      <c r="A93" s="7"/>
      <c r="B93" s="7"/>
      <c r="C93" s="7"/>
      <c r="D93" s="7"/>
      <c r="E93" t="s" s="184">
        <v>488</v>
      </c>
      <c r="F93" s="7"/>
      <c r="G93" s="7"/>
      <c r="H93" s="7"/>
      <c r="I93" s="7"/>
      <c r="J93" s="7"/>
    </row>
    <row r="94" ht="14" customHeight="1">
      <c r="A94" s="7"/>
      <c r="B94" s="7"/>
      <c r="C94" s="7"/>
      <c r="D94" s="7"/>
      <c r="E94" s="97">
        <f>E92*8</f>
        <v>3.52</v>
      </c>
      <c r="F94" t="s" s="11">
        <v>125</v>
      </c>
      <c r="G94" s="25">
        <v>2.62</v>
      </c>
      <c r="H94" t="s" s="11">
        <v>81</v>
      </c>
      <c r="I94" s="48">
        <f>G94*E94</f>
        <v>9.2224</v>
      </c>
      <c r="J94" t="s" s="47">
        <v>16</v>
      </c>
    </row>
    <row r="95" ht="14" customHeight="1">
      <c r="A95" s="7"/>
      <c r="B95" s="7"/>
      <c r="C95" s="7"/>
      <c r="D95" s="7"/>
      <c r="E95" s="7"/>
      <c r="F95" s="7"/>
      <c r="G95" s="7"/>
      <c r="H95" s="7"/>
      <c r="I95" s="35"/>
      <c r="J95" s="35"/>
    </row>
    <row r="96" ht="14" customHeight="1">
      <c r="A96" s="7"/>
      <c r="B96" s="7"/>
      <c r="C96" s="7"/>
      <c r="D96" s="7"/>
      <c r="E96" s="7"/>
      <c r="F96" s="7"/>
      <c r="G96" s="7"/>
      <c r="H96" s="7"/>
      <c r="I96" s="21">
        <f>SUM(I81:I94)</f>
        <v>314.7328</v>
      </c>
      <c r="J96" t="s" s="19">
        <v>16</v>
      </c>
    </row>
    <row r="97" ht="14" customHeight="1">
      <c r="A97" s="7"/>
      <c r="B97" s="7"/>
      <c r="C97" s="7"/>
      <c r="D97" s="7"/>
      <c r="E97" s="7"/>
      <c r="F97" s="7"/>
      <c r="G97" s="7"/>
      <c r="H97" s="7"/>
      <c r="I97" s="7"/>
      <c r="J97" s="7"/>
    </row>
    <row r="98" ht="14" customHeight="1">
      <c r="A98" s="7"/>
      <c r="B98" t="s" s="11">
        <v>473</v>
      </c>
      <c r="C98" s="25"/>
      <c r="D98" s="7"/>
      <c r="E98" s="7"/>
      <c r="F98" s="7"/>
      <c r="G98" s="136"/>
      <c r="H98" s="7"/>
      <c r="I98" s="7"/>
      <c r="J98" s="7"/>
    </row>
    <row r="99" ht="14" customHeight="1">
      <c r="A99" s="7"/>
      <c r="B99" s="7"/>
      <c r="C99" t="s" s="11">
        <v>484</v>
      </c>
      <c r="D99" s="7"/>
      <c r="E99" s="7"/>
      <c r="F99" s="7"/>
      <c r="G99" s="7"/>
      <c r="H99" s="7"/>
      <c r="I99" s="7"/>
      <c r="J99" s="7"/>
    </row>
    <row r="100" ht="14" customHeight="1">
      <c r="A100" s="7"/>
      <c r="B100" s="7"/>
      <c r="C100" s="25">
        <v>2.2</v>
      </c>
      <c r="D100" t="s" s="11">
        <v>125</v>
      </c>
      <c r="E100" s="25">
        <v>2.33</v>
      </c>
      <c r="F100" t="s" s="11">
        <v>125</v>
      </c>
      <c r="G100" s="136">
        <v>1</v>
      </c>
      <c r="H100" t="s" s="11">
        <v>81</v>
      </c>
      <c r="I100" s="25">
        <f>G100*E100*C100</f>
        <v>5.126</v>
      </c>
      <c r="J100" t="s" s="11">
        <v>16</v>
      </c>
    </row>
    <row r="101" ht="14" customHeight="1">
      <c r="A101" s="7"/>
      <c r="B101" s="7"/>
      <c r="C101" s="25">
        <v>1.1</v>
      </c>
      <c r="D101" t="s" s="11">
        <v>125</v>
      </c>
      <c r="E101" s="25">
        <v>2.33</v>
      </c>
      <c r="F101" t="s" s="11">
        <v>125</v>
      </c>
      <c r="G101" s="136">
        <v>2</v>
      </c>
      <c r="H101" t="s" s="11">
        <v>81</v>
      </c>
      <c r="I101" s="25">
        <f>G101*E101*C101</f>
        <v>5.126</v>
      </c>
      <c r="J101" t="s" s="11">
        <v>16</v>
      </c>
    </row>
    <row r="102" ht="14" customHeight="1">
      <c r="A102" s="7"/>
      <c r="B102" s="7"/>
      <c r="C102" s="25">
        <v>1.1</v>
      </c>
      <c r="D102" t="s" s="11">
        <v>125</v>
      </c>
      <c r="E102" s="25">
        <v>1.72</v>
      </c>
      <c r="F102" t="s" s="11">
        <v>125</v>
      </c>
      <c r="G102" s="136">
        <v>13</v>
      </c>
      <c r="H102" t="s" s="11">
        <v>81</v>
      </c>
      <c r="I102" s="25">
        <f>G102*E102*C102</f>
        <v>24.596</v>
      </c>
      <c r="J102" t="s" s="11">
        <v>16</v>
      </c>
    </row>
    <row r="103" ht="14" customHeight="1">
      <c r="A103" s="7"/>
      <c r="B103" s="7"/>
      <c r="C103" t="s" s="11">
        <v>485</v>
      </c>
      <c r="D103" s="7"/>
      <c r="E103" s="7"/>
      <c r="F103" s="7"/>
      <c r="G103" s="136"/>
      <c r="H103" s="7"/>
      <c r="I103" s="7"/>
      <c r="J103" s="7"/>
    </row>
    <row r="104" ht="14" customHeight="1">
      <c r="A104" s="7"/>
      <c r="B104" s="7"/>
      <c r="C104" s="25">
        <v>2.3</v>
      </c>
      <c r="D104" t="s" s="11">
        <v>125</v>
      </c>
      <c r="E104" s="25">
        <v>2.62</v>
      </c>
      <c r="F104" t="s" s="11">
        <v>125</v>
      </c>
      <c r="G104" s="136">
        <v>2</v>
      </c>
      <c r="H104" t="s" s="11">
        <v>81</v>
      </c>
      <c r="I104" s="25">
        <f>G104*E104*C104</f>
        <v>12.052</v>
      </c>
      <c r="J104" t="s" s="11">
        <v>16</v>
      </c>
    </row>
    <row r="105" ht="14" customHeight="1">
      <c r="A105" s="7"/>
      <c r="B105" s="7"/>
      <c r="C105" s="25">
        <v>2.33</v>
      </c>
      <c r="D105" t="s" s="11">
        <v>125</v>
      </c>
      <c r="E105" s="25">
        <v>1.72</v>
      </c>
      <c r="F105" t="s" s="11">
        <v>125</v>
      </c>
      <c r="G105" s="136">
        <v>1</v>
      </c>
      <c r="H105" t="s" s="11">
        <v>81</v>
      </c>
      <c r="I105" s="25">
        <f>G105*E105*C105</f>
        <v>4.0076</v>
      </c>
      <c r="J105" t="s" s="11">
        <v>16</v>
      </c>
    </row>
    <row r="106" ht="14" customHeight="1">
      <c r="A106" s="7"/>
      <c r="B106" s="7"/>
      <c r="C106" s="25">
        <v>1.44</v>
      </c>
      <c r="D106" t="s" s="11">
        <v>125</v>
      </c>
      <c r="E106" s="25">
        <v>1.72</v>
      </c>
      <c r="F106" t="s" s="11">
        <v>125</v>
      </c>
      <c r="G106" s="136">
        <v>2</v>
      </c>
      <c r="H106" t="s" s="11">
        <v>81</v>
      </c>
      <c r="I106" s="25">
        <f>G106*E106*C106</f>
        <v>4.9536</v>
      </c>
      <c r="J106" t="s" s="11">
        <v>16</v>
      </c>
    </row>
    <row r="107" ht="14" customHeight="1">
      <c r="A107" s="7"/>
      <c r="B107" s="7"/>
      <c r="C107" s="25">
        <v>2.2</v>
      </c>
      <c r="D107" t="s" s="11">
        <v>125</v>
      </c>
      <c r="E107" s="25">
        <v>1.72</v>
      </c>
      <c r="F107" t="s" s="11">
        <v>125</v>
      </c>
      <c r="G107" s="136">
        <v>2</v>
      </c>
      <c r="H107" t="s" s="11">
        <v>81</v>
      </c>
      <c r="I107" s="25">
        <f>G107*E107*C107</f>
        <v>7.568</v>
      </c>
      <c r="J107" t="s" s="11">
        <v>16</v>
      </c>
    </row>
    <row r="108" ht="14" customHeight="1">
      <c r="A108" s="7"/>
      <c r="B108" s="7"/>
      <c r="C108" t="s" s="11">
        <v>486</v>
      </c>
      <c r="D108" s="7"/>
      <c r="E108" s="7"/>
      <c r="F108" s="7"/>
      <c r="G108" s="136"/>
      <c r="H108" s="7"/>
      <c r="I108" s="7"/>
      <c r="J108" s="7"/>
    </row>
    <row r="109" ht="14" customHeight="1">
      <c r="A109" s="7"/>
      <c r="B109" s="7"/>
      <c r="C109" s="25">
        <v>1.1</v>
      </c>
      <c r="D109" t="s" s="11">
        <v>125</v>
      </c>
      <c r="E109" s="25">
        <v>1.98</v>
      </c>
      <c r="F109" t="s" s="11">
        <v>125</v>
      </c>
      <c r="G109" s="136">
        <v>2</v>
      </c>
      <c r="H109" t="s" s="11">
        <v>81</v>
      </c>
      <c r="I109" s="25">
        <f>G109*E109*C109</f>
        <v>4.356</v>
      </c>
      <c r="J109" t="s" s="11">
        <v>16</v>
      </c>
    </row>
    <row r="110" ht="14" customHeight="1">
      <c r="A110" s="7"/>
      <c r="B110" s="7"/>
      <c r="C110" s="25">
        <v>4.33</v>
      </c>
      <c r="D110" t="s" s="11">
        <v>125</v>
      </c>
      <c r="E110" s="25">
        <v>2.88</v>
      </c>
      <c r="F110" t="s" s="11">
        <v>125</v>
      </c>
      <c r="G110" s="136">
        <v>1</v>
      </c>
      <c r="H110" t="s" s="11">
        <v>81</v>
      </c>
      <c r="I110" s="25">
        <f>G110*E110*C110</f>
        <v>12.4704</v>
      </c>
      <c r="J110" t="s" s="11">
        <v>16</v>
      </c>
    </row>
    <row r="111" ht="14" customHeight="1">
      <c r="A111" s="7"/>
      <c r="B111" s="7"/>
      <c r="C111" s="25">
        <v>0.89</v>
      </c>
      <c r="D111" t="s" s="11">
        <v>125</v>
      </c>
      <c r="E111" s="25">
        <v>2.62</v>
      </c>
      <c r="F111" t="s" s="11">
        <v>125</v>
      </c>
      <c r="G111" s="136">
        <v>1</v>
      </c>
      <c r="H111" t="s" s="11">
        <v>81</v>
      </c>
      <c r="I111" s="25">
        <f>G111*E111*C111</f>
        <v>2.3318</v>
      </c>
      <c r="J111" t="s" s="11">
        <v>16</v>
      </c>
    </row>
    <row r="112" ht="14" customHeight="1">
      <c r="A112" s="7"/>
      <c r="B112" s="7"/>
      <c r="C112" t="s" s="11">
        <v>487</v>
      </c>
      <c r="D112" s="7"/>
      <c r="E112" s="7"/>
      <c r="F112" s="7"/>
      <c r="G112" s="136"/>
      <c r="H112" s="7"/>
      <c r="I112" s="7"/>
      <c r="J112" s="7"/>
    </row>
    <row r="113" ht="14" customHeight="1">
      <c r="A113" s="7"/>
      <c r="B113" s="7"/>
      <c r="C113" s="25">
        <v>2.3</v>
      </c>
      <c r="D113" t="s" s="11">
        <v>125</v>
      </c>
      <c r="E113" s="25">
        <v>2.62</v>
      </c>
      <c r="F113" t="s" s="11">
        <v>125</v>
      </c>
      <c r="G113" s="136">
        <v>2</v>
      </c>
      <c r="H113" t="s" s="11">
        <v>81</v>
      </c>
      <c r="I113" s="25">
        <f>G113*E113*C113</f>
        <v>12.052</v>
      </c>
      <c r="J113" t="s" s="11">
        <v>16</v>
      </c>
    </row>
    <row r="114" ht="14" customHeight="1">
      <c r="A114" s="7"/>
      <c r="B114" s="7"/>
      <c r="C114" s="25">
        <v>1.44</v>
      </c>
      <c r="D114" t="s" s="11">
        <v>125</v>
      </c>
      <c r="E114" s="25">
        <v>1.72</v>
      </c>
      <c r="F114" t="s" s="11">
        <v>125</v>
      </c>
      <c r="G114" s="136">
        <v>2</v>
      </c>
      <c r="H114" t="s" s="11">
        <v>81</v>
      </c>
      <c r="I114" s="25">
        <f>G114*E114*C114</f>
        <v>4.9536</v>
      </c>
      <c r="J114" t="s" s="11">
        <v>16</v>
      </c>
    </row>
    <row r="115" ht="14" customHeight="1">
      <c r="A115" s="7"/>
      <c r="B115" s="7"/>
      <c r="C115" s="25">
        <v>2.2</v>
      </c>
      <c r="D115" t="s" s="11">
        <v>125</v>
      </c>
      <c r="E115" s="25">
        <v>1.72</v>
      </c>
      <c r="F115" t="s" s="11">
        <v>125</v>
      </c>
      <c r="G115" s="136">
        <v>1</v>
      </c>
      <c r="H115" t="s" s="11">
        <v>81</v>
      </c>
      <c r="I115" s="25">
        <f>G115*E115*C115</f>
        <v>3.784</v>
      </c>
      <c r="J115" t="s" s="11">
        <v>16</v>
      </c>
    </row>
    <row r="116" ht="14" customHeight="1">
      <c r="A116" s="7"/>
      <c r="B116" s="7"/>
      <c r="C116" s="25">
        <v>1.1</v>
      </c>
      <c r="D116" t="s" s="11">
        <v>125</v>
      </c>
      <c r="E116" s="25">
        <v>1.72</v>
      </c>
      <c r="F116" t="s" s="11">
        <v>125</v>
      </c>
      <c r="G116" s="136">
        <v>1</v>
      </c>
      <c r="H116" t="s" s="11">
        <v>81</v>
      </c>
      <c r="I116" s="25">
        <f>G116*E116*C116</f>
        <v>1.892</v>
      </c>
      <c r="J116" t="s" s="11">
        <v>16</v>
      </c>
    </row>
    <row r="117" ht="14" customHeight="1">
      <c r="A117" s="7"/>
      <c r="B117" s="7"/>
      <c r="C117" s="25">
        <v>1.44</v>
      </c>
      <c r="D117" t="s" s="11">
        <v>125</v>
      </c>
      <c r="E117" s="25">
        <v>2.62</v>
      </c>
      <c r="F117" t="s" s="11">
        <v>125</v>
      </c>
      <c r="G117" s="136">
        <v>1</v>
      </c>
      <c r="H117" t="s" s="11">
        <v>81</v>
      </c>
      <c r="I117" s="48">
        <f>G117*E117*C117</f>
        <v>3.7728</v>
      </c>
      <c r="J117" t="s" s="47">
        <v>16</v>
      </c>
    </row>
    <row r="118" ht="14" customHeight="1">
      <c r="A118" s="7"/>
      <c r="B118" s="7"/>
      <c r="C118" s="7"/>
      <c r="D118" s="7"/>
      <c r="E118" s="7"/>
      <c r="F118" s="7"/>
      <c r="G118" s="7"/>
      <c r="H118" s="7"/>
      <c r="I118" s="35"/>
      <c r="J118" s="35"/>
    </row>
    <row r="119" ht="14" customHeight="1">
      <c r="A119" s="7"/>
      <c r="B119" s="7"/>
      <c r="C119" s="7"/>
      <c r="D119" s="7"/>
      <c r="E119" s="7"/>
      <c r="F119" s="7"/>
      <c r="G119" s="7"/>
      <c r="H119" s="7"/>
      <c r="I119" s="21">
        <f>SUM(I100:I117)</f>
        <v>109.0418</v>
      </c>
      <c r="J119" t="s" s="19">
        <v>16</v>
      </c>
    </row>
    <row r="120" ht="14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</row>
    <row r="121" ht="14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ht="14" customHeight="1">
      <c r="A122" s="7"/>
      <c r="B122" s="7"/>
      <c r="C122" t="s" s="11">
        <v>482</v>
      </c>
      <c r="D122" s="7"/>
      <c r="E122" s="7"/>
      <c r="F122" s="7"/>
      <c r="G122" s="7"/>
      <c r="H122" s="7"/>
      <c r="I122" s="7"/>
      <c r="J122" s="7"/>
    </row>
    <row r="123" ht="14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</row>
    <row r="124" ht="14" customHeight="1">
      <c r="A124" t="s" s="11">
        <v>475</v>
      </c>
      <c r="B124" s="7"/>
      <c r="C124" s="7"/>
      <c r="D124" s="7"/>
      <c r="E124" s="7"/>
      <c r="F124" s="7"/>
      <c r="G124" s="7"/>
      <c r="H124" s="7"/>
      <c r="I124" s="7"/>
      <c r="J124" s="7"/>
    </row>
    <row r="125" ht="14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</row>
    <row r="126" ht="14" customHeight="1">
      <c r="A126" s="7"/>
      <c r="B126" t="s" s="11">
        <v>472</v>
      </c>
      <c r="C126" s="7"/>
      <c r="D126" s="7"/>
      <c r="E126" s="7"/>
      <c r="F126" s="7"/>
      <c r="G126" s="7"/>
      <c r="H126" s="7"/>
      <c r="I126" s="7"/>
      <c r="J126" s="7"/>
    </row>
    <row r="127" ht="14" customHeight="1">
      <c r="A127" s="7"/>
      <c r="B127" s="7"/>
      <c r="C127" t="s" s="11">
        <v>484</v>
      </c>
      <c r="D127" s="7"/>
      <c r="E127" s="25">
        <v>19.68</v>
      </c>
      <c r="F127" s="7"/>
      <c r="G127" s="7"/>
      <c r="H127" s="7"/>
      <c r="I127" s="7"/>
      <c r="J127" s="7"/>
    </row>
    <row r="128" ht="14" customHeight="1">
      <c r="A128" s="7"/>
      <c r="B128" s="7"/>
      <c r="C128" s="7"/>
      <c r="D128" s="7"/>
      <c r="E128" s="48">
        <v>19.68</v>
      </c>
      <c r="F128" s="7"/>
      <c r="G128" s="7"/>
      <c r="H128" s="7"/>
      <c r="I128" s="7"/>
      <c r="J128" s="7"/>
    </row>
    <row r="129" ht="14" customHeight="1">
      <c r="A129" s="7"/>
      <c r="B129" s="7"/>
      <c r="C129" s="7"/>
      <c r="D129" s="7"/>
      <c r="E129" s="97">
        <f>SUM(E127:E128)</f>
        <v>39.36</v>
      </c>
      <c r="F129" t="s" s="11">
        <v>125</v>
      </c>
      <c r="G129" s="25">
        <v>2.88</v>
      </c>
      <c r="H129" t="s" s="11">
        <v>81</v>
      </c>
      <c r="I129" s="25">
        <f>G129*E129</f>
        <v>113.3568</v>
      </c>
      <c r="J129" t="s" s="11">
        <v>16</v>
      </c>
    </row>
    <row r="130" ht="14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</row>
    <row r="131" ht="14" customHeight="1">
      <c r="A131" s="7"/>
      <c r="B131" s="7"/>
      <c r="C131" t="s" s="11">
        <v>485</v>
      </c>
      <c r="D131" s="7"/>
      <c r="E131" s="25">
        <v>26.55</v>
      </c>
      <c r="F131" t="s" s="11">
        <v>125</v>
      </c>
      <c r="G131" s="25">
        <v>2.88</v>
      </c>
      <c r="H131" t="s" s="11">
        <v>81</v>
      </c>
      <c r="I131" s="25">
        <f>G131*E131</f>
        <v>76.464</v>
      </c>
      <c r="J131" t="s" s="11">
        <v>16</v>
      </c>
    </row>
    <row r="132" ht="14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</row>
    <row r="133" ht="14" customHeight="1">
      <c r="A133" s="7"/>
      <c r="B133" s="7"/>
      <c r="C133" t="s" s="11">
        <v>486</v>
      </c>
      <c r="D133" s="7"/>
      <c r="E133" s="25">
        <v>10.87</v>
      </c>
      <c r="F133" s="7"/>
      <c r="G133" s="7"/>
      <c r="H133" s="7"/>
      <c r="I133" s="7"/>
      <c r="J133" s="7"/>
    </row>
    <row r="134" ht="14" customHeight="1">
      <c r="A134" s="7"/>
      <c r="B134" s="7"/>
      <c r="C134" s="7"/>
      <c r="D134" s="7"/>
      <c r="E134" s="25">
        <v>4.33</v>
      </c>
      <c r="F134" s="7"/>
      <c r="G134" s="7"/>
      <c r="H134" s="7"/>
      <c r="I134" s="7"/>
      <c r="J134" s="7"/>
    </row>
    <row r="135" ht="14" customHeight="1">
      <c r="A135" s="7"/>
      <c r="B135" s="7"/>
      <c r="C135" s="7"/>
      <c r="D135" s="7"/>
      <c r="E135" s="48">
        <v>5.03</v>
      </c>
      <c r="F135" s="7"/>
      <c r="G135" s="7"/>
      <c r="H135" s="7"/>
      <c r="I135" s="7"/>
      <c r="J135" s="7"/>
    </row>
    <row r="136" ht="14" customHeight="1">
      <c r="A136" s="7"/>
      <c r="B136" s="7"/>
      <c r="C136" s="7"/>
      <c r="D136" s="7"/>
      <c r="E136" s="97">
        <f>SUM(E133:E135)</f>
        <v>20.23</v>
      </c>
      <c r="F136" t="s" s="11">
        <v>125</v>
      </c>
      <c r="G136" s="25">
        <v>2.88</v>
      </c>
      <c r="H136" t="s" s="11">
        <v>81</v>
      </c>
      <c r="I136" s="25">
        <f>G136*E136</f>
        <v>58.2624</v>
      </c>
      <c r="J136" t="s" s="11">
        <v>16</v>
      </c>
    </row>
    <row r="137" ht="14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</row>
    <row r="138" ht="14" customHeight="1">
      <c r="A138" s="7"/>
      <c r="B138" s="7"/>
      <c r="C138" t="s" s="11">
        <v>487</v>
      </c>
      <c r="D138" s="7"/>
      <c r="E138" s="25">
        <v>19.94</v>
      </c>
      <c r="F138" t="s" s="11">
        <v>125</v>
      </c>
      <c r="G138" s="25">
        <v>2.88</v>
      </c>
      <c r="H138" t="s" s="11">
        <v>81</v>
      </c>
      <c r="I138" s="25">
        <f>G138*E138</f>
        <v>57.4272</v>
      </c>
      <c r="J138" t="s" s="11">
        <v>16</v>
      </c>
    </row>
    <row r="139" ht="14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</row>
    <row r="140" ht="14" customHeight="1">
      <c r="A140" s="7"/>
      <c r="B140" s="7"/>
      <c r="C140" t="s" s="11">
        <v>489</v>
      </c>
      <c r="D140" s="7"/>
      <c r="E140" s="25">
        <v>1.1</v>
      </c>
      <c r="F140" s="7"/>
      <c r="G140" s="7"/>
      <c r="H140" s="7"/>
      <c r="I140" s="7"/>
      <c r="J140" s="7"/>
    </row>
    <row r="141" ht="14" customHeight="1">
      <c r="A141" s="7"/>
      <c r="B141" s="7"/>
      <c r="C141" s="7"/>
      <c r="D141" s="7"/>
      <c r="E141" t="s" s="184">
        <v>490</v>
      </c>
      <c r="F141" s="7"/>
      <c r="G141" s="7"/>
      <c r="H141" s="7"/>
      <c r="I141" s="7"/>
      <c r="J141" s="7"/>
    </row>
    <row r="142" ht="14" customHeight="1">
      <c r="A142" s="7"/>
      <c r="B142" s="7"/>
      <c r="C142" s="7"/>
      <c r="D142" s="7"/>
      <c r="E142" s="97">
        <f>E140*4</f>
        <v>4.4</v>
      </c>
      <c r="F142" t="s" s="11">
        <v>125</v>
      </c>
      <c r="G142" s="25">
        <v>2.62</v>
      </c>
      <c r="H142" t="s" s="11">
        <v>81</v>
      </c>
      <c r="I142" s="25">
        <f>G142*E142</f>
        <v>11.528</v>
      </c>
      <c r="J142" t="s" s="11">
        <v>16</v>
      </c>
    </row>
    <row r="143" ht="14" customHeight="1">
      <c r="A143" s="7"/>
      <c r="B143" s="7"/>
      <c r="C143" s="7"/>
      <c r="D143" s="7"/>
      <c r="E143" s="7"/>
      <c r="F143" s="7"/>
      <c r="G143" s="7"/>
      <c r="H143" s="7"/>
      <c r="I143" s="25"/>
      <c r="J143" s="25"/>
    </row>
    <row r="144" ht="14" customHeight="1">
      <c r="A144" s="7"/>
      <c r="B144" s="7"/>
      <c r="C144" t="s" s="11">
        <v>394</v>
      </c>
      <c r="D144" s="7"/>
      <c r="E144" s="25">
        <v>0.44</v>
      </c>
      <c r="F144" s="7"/>
      <c r="G144" s="7"/>
      <c r="H144" s="7"/>
      <c r="I144" s="7"/>
      <c r="J144" s="7"/>
    </row>
    <row r="145" ht="14" customHeight="1">
      <c r="A145" s="7"/>
      <c r="B145" s="7"/>
      <c r="C145" s="7"/>
      <c r="D145" s="7"/>
      <c r="E145" t="s" s="184">
        <v>490</v>
      </c>
      <c r="F145" s="7"/>
      <c r="G145" s="7"/>
      <c r="H145" s="7"/>
      <c r="I145" s="7"/>
      <c r="J145" s="7"/>
    </row>
    <row r="146" ht="14" customHeight="1">
      <c r="A146" s="7"/>
      <c r="B146" s="7"/>
      <c r="C146" s="7"/>
      <c r="D146" s="7"/>
      <c r="E146" s="97">
        <f>E144*4</f>
        <v>1.76</v>
      </c>
      <c r="F146" t="s" s="11">
        <v>125</v>
      </c>
      <c r="G146" s="25">
        <v>2.62</v>
      </c>
      <c r="H146" t="s" s="11">
        <v>81</v>
      </c>
      <c r="I146" s="25">
        <f>G146*E146</f>
        <v>4.6112</v>
      </c>
      <c r="J146" t="s" s="11">
        <v>16</v>
      </c>
    </row>
    <row r="147" ht="14" customHeight="1">
      <c r="A147" s="7"/>
      <c r="B147" s="7"/>
      <c r="C147" s="7"/>
      <c r="D147" s="7"/>
      <c r="E147" s="7"/>
      <c r="F147" s="7"/>
      <c r="G147" s="7"/>
      <c r="H147" s="7"/>
      <c r="I147" s="25"/>
      <c r="J147" s="25"/>
    </row>
    <row r="148" ht="14" customHeight="1">
      <c r="A148" s="7"/>
      <c r="B148" s="7"/>
      <c r="C148" t="s" s="11">
        <v>394</v>
      </c>
      <c r="D148" s="7"/>
      <c r="E148" s="25">
        <v>1.8</v>
      </c>
      <c r="F148" s="7"/>
      <c r="G148" s="7"/>
      <c r="H148" s="7"/>
      <c r="I148" s="7"/>
      <c r="J148" s="7"/>
    </row>
    <row r="149" ht="14" customHeight="1">
      <c r="A149" s="7"/>
      <c r="B149" s="7"/>
      <c r="C149" s="7"/>
      <c r="D149" s="7"/>
      <c r="E149" t="s" s="184">
        <v>490</v>
      </c>
      <c r="F149" s="7"/>
      <c r="G149" s="7"/>
      <c r="H149" s="7"/>
      <c r="I149" s="7"/>
      <c r="J149" s="7"/>
    </row>
    <row r="150" ht="14" customHeight="1">
      <c r="A150" s="7"/>
      <c r="B150" s="7"/>
      <c r="C150" s="7"/>
      <c r="D150" s="7"/>
      <c r="E150" s="97">
        <f>E148*4</f>
        <v>7.2</v>
      </c>
      <c r="F150" t="s" s="11">
        <v>125</v>
      </c>
      <c r="G150" s="25">
        <v>2.62</v>
      </c>
      <c r="H150" t="s" s="11">
        <v>81</v>
      </c>
      <c r="I150" s="48">
        <f>G150*E150</f>
        <v>18.864</v>
      </c>
      <c r="J150" t="s" s="47">
        <v>16</v>
      </c>
    </row>
    <row r="151" ht="14" customHeight="1">
      <c r="A151" s="7"/>
      <c r="B151" s="7"/>
      <c r="C151" s="7"/>
      <c r="D151" s="7"/>
      <c r="E151" s="7"/>
      <c r="F151" s="7"/>
      <c r="G151" s="7"/>
      <c r="H151" s="7"/>
      <c r="I151" s="97"/>
      <c r="J151" s="97"/>
    </row>
    <row r="152" ht="14" customHeight="1">
      <c r="A152" s="7"/>
      <c r="B152" s="7"/>
      <c r="C152" s="7"/>
      <c r="D152" s="7"/>
      <c r="E152" s="7"/>
      <c r="F152" s="7"/>
      <c r="G152" s="7"/>
      <c r="H152" s="7"/>
      <c r="I152" s="21">
        <f>SUM(I128:I150)</f>
        <v>340.5136</v>
      </c>
      <c r="J152" t="s" s="19">
        <v>16</v>
      </c>
    </row>
    <row r="153" ht="14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</row>
    <row r="154" ht="14" customHeight="1">
      <c r="A154" s="7"/>
      <c r="B154" t="s" s="11">
        <v>473</v>
      </c>
      <c r="C154" s="25"/>
      <c r="D154" s="7"/>
      <c r="E154" s="7"/>
      <c r="F154" s="7"/>
      <c r="G154" s="136"/>
      <c r="H154" s="7"/>
      <c r="I154" s="7"/>
      <c r="J154" s="7"/>
    </row>
    <row r="155" ht="14" customHeight="1">
      <c r="A155" s="7"/>
      <c r="B155" s="7"/>
      <c r="C155" t="s" s="11">
        <v>484</v>
      </c>
      <c r="D155" s="7"/>
      <c r="E155" s="7"/>
      <c r="F155" s="7"/>
      <c r="G155" s="7"/>
      <c r="H155" s="7"/>
      <c r="I155" s="7"/>
      <c r="J155" s="7"/>
    </row>
    <row r="156" ht="14" customHeight="1">
      <c r="A156" s="7"/>
      <c r="B156" s="7"/>
      <c r="C156" s="25">
        <v>1.1</v>
      </c>
      <c r="D156" t="s" s="11">
        <v>125</v>
      </c>
      <c r="E156" s="25">
        <v>1.72</v>
      </c>
      <c r="F156" t="s" s="11">
        <v>125</v>
      </c>
      <c r="G156" s="136">
        <v>16</v>
      </c>
      <c r="H156" t="s" s="11">
        <v>81</v>
      </c>
      <c r="I156" s="25">
        <f>G156*E156*C156</f>
        <v>30.272</v>
      </c>
      <c r="J156" t="s" s="11">
        <v>16</v>
      </c>
    </row>
    <row r="157" ht="14" customHeight="1">
      <c r="A157" s="7"/>
      <c r="B157" s="7"/>
      <c r="C157" t="s" s="11">
        <v>485</v>
      </c>
      <c r="D157" s="7"/>
      <c r="E157" s="7"/>
      <c r="F157" s="7"/>
      <c r="G157" s="7"/>
      <c r="H157" s="7"/>
      <c r="I157" s="7"/>
      <c r="J157" s="7"/>
    </row>
    <row r="158" ht="14" customHeight="1">
      <c r="A158" s="7"/>
      <c r="B158" s="7"/>
      <c r="C158" s="25">
        <v>1.1</v>
      </c>
      <c r="D158" t="s" s="11">
        <v>125</v>
      </c>
      <c r="E158" s="25">
        <v>1.72</v>
      </c>
      <c r="F158" t="s" s="11">
        <v>125</v>
      </c>
      <c r="G158" s="136">
        <v>2</v>
      </c>
      <c r="H158" t="s" s="11">
        <v>81</v>
      </c>
      <c r="I158" s="25">
        <f>G158*E158*C158</f>
        <v>3.784</v>
      </c>
      <c r="J158" t="s" s="11">
        <v>16</v>
      </c>
    </row>
    <row r="159" ht="14" customHeight="1">
      <c r="A159" s="7"/>
      <c r="B159" s="7"/>
      <c r="C159" s="25">
        <v>2.2</v>
      </c>
      <c r="D159" t="s" s="11">
        <v>125</v>
      </c>
      <c r="E159" s="25">
        <v>1.72</v>
      </c>
      <c r="F159" t="s" s="11">
        <v>125</v>
      </c>
      <c r="G159" s="136">
        <v>2</v>
      </c>
      <c r="H159" t="s" s="11">
        <v>81</v>
      </c>
      <c r="I159" s="25">
        <f>G159*E159*C159</f>
        <v>7.568</v>
      </c>
      <c r="J159" t="s" s="11">
        <v>16</v>
      </c>
    </row>
    <row r="160" ht="14" customHeight="1">
      <c r="A160" s="7"/>
      <c r="B160" s="7"/>
      <c r="C160" s="25">
        <v>2.3</v>
      </c>
      <c r="D160" t="s" s="11">
        <v>125</v>
      </c>
      <c r="E160" s="25">
        <v>2.62</v>
      </c>
      <c r="F160" t="s" s="11">
        <v>125</v>
      </c>
      <c r="G160" s="136">
        <v>2</v>
      </c>
      <c r="H160" t="s" s="11">
        <v>81</v>
      </c>
      <c r="I160" s="25">
        <f>G160*E160*C160</f>
        <v>12.052</v>
      </c>
      <c r="J160" t="s" s="11">
        <v>16</v>
      </c>
    </row>
    <row r="161" ht="14" customHeight="1">
      <c r="A161" s="7"/>
      <c r="B161" s="7"/>
      <c r="C161" s="25">
        <v>1.44</v>
      </c>
      <c r="D161" t="s" s="11">
        <v>125</v>
      </c>
      <c r="E161" s="25">
        <v>1.72</v>
      </c>
      <c r="F161" t="s" s="11">
        <v>125</v>
      </c>
      <c r="G161" s="136">
        <v>4</v>
      </c>
      <c r="H161" t="s" s="11">
        <v>81</v>
      </c>
      <c r="I161" s="25">
        <f>G161*E161*C161</f>
        <v>9.9072</v>
      </c>
      <c r="J161" t="s" s="11">
        <v>16</v>
      </c>
    </row>
    <row r="162" ht="14" customHeight="1">
      <c r="A162" s="7"/>
      <c r="B162" s="7"/>
      <c r="C162" t="s" s="11">
        <v>486</v>
      </c>
      <c r="D162" s="7"/>
      <c r="E162" s="7"/>
      <c r="F162" s="7"/>
      <c r="G162" s="7"/>
      <c r="H162" s="7"/>
      <c r="I162" s="7"/>
      <c r="J162" s="7"/>
    </row>
    <row r="163" ht="14" customHeight="1">
      <c r="A163" s="7"/>
      <c r="B163" s="7"/>
      <c r="C163" s="25">
        <v>1.1</v>
      </c>
      <c r="D163" t="s" s="11">
        <v>125</v>
      </c>
      <c r="E163" s="25">
        <v>1.98</v>
      </c>
      <c r="F163" t="s" s="11">
        <v>125</v>
      </c>
      <c r="G163" s="136">
        <v>3</v>
      </c>
      <c r="H163" t="s" s="11">
        <v>81</v>
      </c>
      <c r="I163" s="25">
        <f>G163*E163*C163</f>
        <v>6.534</v>
      </c>
      <c r="J163" t="s" s="11">
        <v>16</v>
      </c>
    </row>
    <row r="164" ht="14" customHeight="1">
      <c r="A164" s="7"/>
      <c r="B164" s="7"/>
      <c r="C164" s="25">
        <v>4.33</v>
      </c>
      <c r="D164" t="s" s="11">
        <v>125</v>
      </c>
      <c r="E164" s="25">
        <v>2.88</v>
      </c>
      <c r="F164" t="s" s="11">
        <v>125</v>
      </c>
      <c r="G164" s="136">
        <v>1</v>
      </c>
      <c r="H164" t="s" s="11">
        <v>81</v>
      </c>
      <c r="I164" s="25">
        <f>G164*E164*C164</f>
        <v>12.4704</v>
      </c>
      <c r="J164" t="s" s="11">
        <v>16</v>
      </c>
    </row>
    <row r="165" ht="14" customHeight="1">
      <c r="A165" s="7"/>
      <c r="B165" s="7"/>
      <c r="C165" s="25">
        <v>0.68</v>
      </c>
      <c r="D165" t="s" s="11">
        <v>125</v>
      </c>
      <c r="E165" s="25">
        <v>1.78</v>
      </c>
      <c r="F165" t="s" s="11">
        <v>125</v>
      </c>
      <c r="G165" s="136">
        <v>1</v>
      </c>
      <c r="H165" t="s" s="11">
        <v>81</v>
      </c>
      <c r="I165" s="25">
        <f>G165*E165*C165</f>
        <v>1.2104</v>
      </c>
      <c r="J165" t="s" s="11">
        <v>16</v>
      </c>
    </row>
    <row r="166" ht="14" customHeight="1">
      <c r="A166" s="7"/>
      <c r="B166" s="7"/>
      <c r="C166" t="s" s="11">
        <v>487</v>
      </c>
      <c r="D166" s="7"/>
      <c r="E166" s="7"/>
      <c r="F166" s="7"/>
      <c r="G166" s="7"/>
      <c r="H166" s="7"/>
      <c r="I166" s="7"/>
      <c r="J166" s="7"/>
    </row>
    <row r="167" ht="14" customHeight="1">
      <c r="A167" s="7"/>
      <c r="B167" s="7"/>
      <c r="C167" s="25">
        <v>2.3</v>
      </c>
      <c r="D167" t="s" s="11">
        <v>125</v>
      </c>
      <c r="E167" s="25">
        <v>2.62</v>
      </c>
      <c r="F167" t="s" s="11">
        <v>125</v>
      </c>
      <c r="G167" s="136">
        <v>3</v>
      </c>
      <c r="H167" t="s" s="11">
        <v>81</v>
      </c>
      <c r="I167" s="25">
        <f>G167*E167*C167</f>
        <v>18.078</v>
      </c>
      <c r="J167" t="s" s="11">
        <v>16</v>
      </c>
    </row>
    <row r="168" ht="14" customHeight="1">
      <c r="A168" s="7"/>
      <c r="B168" s="7"/>
      <c r="C168" s="25">
        <v>2.2</v>
      </c>
      <c r="D168" t="s" s="11">
        <v>125</v>
      </c>
      <c r="E168" s="25">
        <v>1.72</v>
      </c>
      <c r="F168" t="s" s="11">
        <v>125</v>
      </c>
      <c r="G168" s="136">
        <v>2</v>
      </c>
      <c r="H168" t="s" s="11">
        <v>81</v>
      </c>
      <c r="I168" s="25">
        <f>G168*E168*C168</f>
        <v>7.568</v>
      </c>
      <c r="J168" t="s" s="11">
        <v>16</v>
      </c>
    </row>
    <row r="169" ht="14" customHeight="1">
      <c r="A169" s="7"/>
      <c r="B169" s="7"/>
      <c r="C169" s="25">
        <v>1.44</v>
      </c>
      <c r="D169" t="s" s="11">
        <v>125</v>
      </c>
      <c r="E169" s="25">
        <v>1.72</v>
      </c>
      <c r="F169" t="s" s="11">
        <v>125</v>
      </c>
      <c r="G169" s="136">
        <v>2</v>
      </c>
      <c r="H169" t="s" s="11">
        <v>81</v>
      </c>
      <c r="I169" s="25">
        <f>G169*E169*C169</f>
        <v>4.9536</v>
      </c>
      <c r="J169" t="s" s="11">
        <v>16</v>
      </c>
    </row>
    <row r="170" ht="14" customHeight="1">
      <c r="A170" s="7"/>
      <c r="B170" s="7"/>
      <c r="C170" s="25">
        <v>1.36</v>
      </c>
      <c r="D170" t="s" s="11">
        <v>125</v>
      </c>
      <c r="E170" s="25">
        <v>1.72</v>
      </c>
      <c r="F170" t="s" s="11">
        <v>125</v>
      </c>
      <c r="G170" s="136">
        <v>1</v>
      </c>
      <c r="H170" t="s" s="11">
        <v>81</v>
      </c>
      <c r="I170" s="48">
        <f>G170*E170*C170</f>
        <v>2.3392</v>
      </c>
      <c r="J170" t="s" s="47">
        <v>16</v>
      </c>
    </row>
    <row r="171" ht="14" customHeight="1">
      <c r="A171" s="7"/>
      <c r="B171" s="7"/>
      <c r="C171" s="7"/>
      <c r="D171" s="7"/>
      <c r="E171" s="7"/>
      <c r="F171" s="7"/>
      <c r="G171" s="7"/>
      <c r="H171" s="7"/>
      <c r="I171" s="35"/>
      <c r="J171" s="35"/>
    </row>
    <row r="172" ht="14" customHeight="1">
      <c r="A172" s="7"/>
      <c r="B172" s="7"/>
      <c r="C172" s="7"/>
      <c r="D172" s="7"/>
      <c r="E172" s="7"/>
      <c r="F172" s="7"/>
      <c r="G172" s="7"/>
      <c r="H172" s="7"/>
      <c r="I172" s="21">
        <f>SUM(I156:I170)</f>
        <v>116.7368</v>
      </c>
      <c r="J172" t="s" s="19">
        <v>16</v>
      </c>
    </row>
    <row r="173" ht="14" customHeight="1">
      <c r="A173" s="7"/>
      <c r="B173" s="7"/>
      <c r="C173" s="7"/>
      <c r="D173" s="7"/>
      <c r="E173" s="7"/>
      <c r="F173" s="7"/>
      <c r="G173" s="7"/>
      <c r="H173" s="7"/>
      <c r="I173" s="21"/>
      <c r="J173" s="21"/>
    </row>
    <row r="174" ht="14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</row>
    <row r="175" ht="14" customHeight="1">
      <c r="A175" s="7"/>
      <c r="B175" s="7"/>
      <c r="C175" t="s" s="11">
        <v>482</v>
      </c>
      <c r="D175" s="7"/>
      <c r="E175" s="7"/>
      <c r="F175" s="7"/>
      <c r="G175" s="7"/>
      <c r="H175" s="7"/>
      <c r="I175" s="7"/>
      <c r="J175" s="7"/>
    </row>
    <row r="176" ht="14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</row>
    <row r="177" ht="14" customHeight="1">
      <c r="A177" t="s" s="11">
        <v>478</v>
      </c>
      <c r="B177" s="7"/>
      <c r="C177" s="7"/>
      <c r="D177" s="7"/>
      <c r="E177" s="7"/>
      <c r="F177" s="7"/>
      <c r="G177" s="7"/>
      <c r="H177" s="7"/>
      <c r="I177" s="7"/>
      <c r="J177" s="7"/>
    </row>
    <row r="178" ht="14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</row>
    <row r="179" ht="14" customHeight="1">
      <c r="A179" s="7"/>
      <c r="B179" t="s" s="11">
        <v>472</v>
      </c>
      <c r="C179" s="7"/>
      <c r="D179" s="7"/>
      <c r="E179" s="7"/>
      <c r="F179" s="7"/>
      <c r="G179" s="7"/>
      <c r="H179" s="7"/>
      <c r="I179" s="7"/>
      <c r="J179" s="7"/>
    </row>
    <row r="180" ht="14" customHeight="1">
      <c r="A180" s="7"/>
      <c r="B180" s="7"/>
      <c r="C180" t="s" s="11">
        <v>484</v>
      </c>
      <c r="D180" s="7"/>
      <c r="E180" s="25">
        <v>19.68</v>
      </c>
      <c r="F180" s="7"/>
      <c r="G180" s="7"/>
      <c r="H180" s="7"/>
      <c r="I180" s="7"/>
      <c r="J180" s="7"/>
    </row>
    <row r="181" ht="14" customHeight="1">
      <c r="A181" s="7"/>
      <c r="B181" s="7"/>
      <c r="C181" s="7"/>
      <c r="D181" s="7"/>
      <c r="E181" s="48">
        <v>19.68</v>
      </c>
      <c r="F181" s="7"/>
      <c r="G181" s="7"/>
      <c r="H181" s="7"/>
      <c r="I181" s="7"/>
      <c r="J181" s="7"/>
    </row>
    <row r="182" ht="14" customHeight="1">
      <c r="A182" s="7"/>
      <c r="B182" s="7"/>
      <c r="C182" s="7"/>
      <c r="D182" s="7"/>
      <c r="E182" s="97">
        <f>SUM(E180:E181)</f>
        <v>39.36</v>
      </c>
      <c r="F182" t="s" s="11">
        <v>125</v>
      </c>
      <c r="G182" s="25">
        <v>2.88</v>
      </c>
      <c r="H182" t="s" s="11">
        <v>81</v>
      </c>
      <c r="I182" s="25">
        <f>G182*E182</f>
        <v>113.3568</v>
      </c>
      <c r="J182" t="s" s="11">
        <v>16</v>
      </c>
    </row>
    <row r="183" ht="14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</row>
    <row r="184" ht="14" customHeight="1">
      <c r="A184" s="7"/>
      <c r="B184" s="7"/>
      <c r="C184" t="s" s="11">
        <v>394</v>
      </c>
      <c r="D184" s="7"/>
      <c r="E184" s="25">
        <v>1.11</v>
      </c>
      <c r="F184" s="7"/>
      <c r="G184" s="7"/>
      <c r="H184" s="7"/>
      <c r="I184" s="7"/>
      <c r="J184" s="7"/>
    </row>
    <row r="185" ht="14" customHeight="1">
      <c r="A185" s="7"/>
      <c r="B185" s="7"/>
      <c r="C185" s="7"/>
      <c r="D185" s="7"/>
      <c r="E185" t="s" s="184">
        <v>491</v>
      </c>
      <c r="F185" s="7"/>
      <c r="G185" s="7"/>
      <c r="H185" s="7"/>
      <c r="I185" s="7"/>
      <c r="J185" s="7"/>
    </row>
    <row r="186" ht="14" customHeight="1">
      <c r="A186" s="7"/>
      <c r="B186" s="7"/>
      <c r="C186" s="7"/>
      <c r="D186" s="7"/>
      <c r="E186" s="97">
        <f>E184*2</f>
        <v>2.22</v>
      </c>
      <c r="F186" t="s" s="11">
        <v>125</v>
      </c>
      <c r="G186" s="25">
        <v>2.62</v>
      </c>
      <c r="H186" t="s" s="11">
        <v>81</v>
      </c>
      <c r="I186" s="25">
        <f>G186*E186</f>
        <v>5.8164</v>
      </c>
      <c r="J186" t="s" s="11">
        <v>16</v>
      </c>
    </row>
    <row r="187" ht="14" customHeight="1">
      <c r="A187" s="7"/>
      <c r="B187" s="7"/>
      <c r="C187" s="7"/>
      <c r="D187" s="7"/>
      <c r="E187" s="7"/>
      <c r="F187" s="7"/>
      <c r="G187" s="7"/>
      <c r="H187" s="7"/>
      <c r="I187" s="25"/>
      <c r="J187" s="25"/>
    </row>
    <row r="188" ht="14" customHeight="1">
      <c r="A188" s="7"/>
      <c r="B188" s="7"/>
      <c r="C188" t="s" s="11">
        <v>485</v>
      </c>
      <c r="D188" s="7"/>
      <c r="E188" s="25">
        <v>26.55</v>
      </c>
      <c r="F188" t="s" s="11">
        <v>125</v>
      </c>
      <c r="G188" s="25">
        <v>2.88</v>
      </c>
      <c r="H188" t="s" s="11">
        <v>81</v>
      </c>
      <c r="I188" s="25">
        <f>G188*E188</f>
        <v>76.464</v>
      </c>
      <c r="J188" t="s" s="11">
        <v>16</v>
      </c>
    </row>
    <row r="189" ht="14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</row>
    <row r="190" ht="14" customHeight="1">
      <c r="A190" s="7"/>
      <c r="B190" s="7"/>
      <c r="C190" t="s" s="11">
        <v>486</v>
      </c>
      <c r="D190" s="7"/>
      <c r="E190" s="25">
        <v>10.87</v>
      </c>
      <c r="F190" s="7"/>
      <c r="G190" s="7"/>
      <c r="H190" s="7"/>
      <c r="I190" s="7"/>
      <c r="J190" s="7"/>
    </row>
    <row r="191" ht="14" customHeight="1">
      <c r="A191" s="7"/>
      <c r="B191" s="7"/>
      <c r="C191" s="7"/>
      <c r="D191" s="7"/>
      <c r="E191" s="25">
        <v>4.33</v>
      </c>
      <c r="F191" s="7"/>
      <c r="G191" s="7"/>
      <c r="H191" s="7"/>
      <c r="I191" s="7"/>
      <c r="J191" s="7"/>
    </row>
    <row r="192" ht="14" customHeight="1">
      <c r="A192" s="7"/>
      <c r="B192" s="7"/>
      <c r="C192" s="7"/>
      <c r="D192" s="7"/>
      <c r="E192" s="48">
        <v>6.13</v>
      </c>
      <c r="F192" s="7"/>
      <c r="G192" s="7"/>
      <c r="H192" s="7"/>
      <c r="I192" s="7"/>
      <c r="J192" s="7"/>
    </row>
    <row r="193" ht="14" customHeight="1">
      <c r="A193" s="7"/>
      <c r="B193" s="7"/>
      <c r="C193" s="7"/>
      <c r="D193" s="7"/>
      <c r="E193" s="97">
        <f>SUM(E190:E192)</f>
        <v>21.33</v>
      </c>
      <c r="F193" t="s" s="11">
        <v>125</v>
      </c>
      <c r="G193" s="25">
        <v>2.88</v>
      </c>
      <c r="H193" t="s" s="11">
        <v>81</v>
      </c>
      <c r="I193" s="25">
        <f>G193*E193</f>
        <v>61.4304</v>
      </c>
      <c r="J193" t="s" s="11">
        <v>16</v>
      </c>
    </row>
    <row r="194" ht="14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</row>
    <row r="195" ht="14" customHeight="1">
      <c r="A195" s="7"/>
      <c r="B195" s="7"/>
      <c r="C195" t="s" s="11">
        <v>487</v>
      </c>
      <c r="D195" s="7"/>
      <c r="E195" s="25">
        <v>19.94</v>
      </c>
      <c r="F195" t="s" s="11">
        <v>125</v>
      </c>
      <c r="G195" s="25">
        <v>2.88</v>
      </c>
      <c r="H195" t="s" s="11">
        <v>81</v>
      </c>
      <c r="I195" s="25">
        <f>G195*E195</f>
        <v>57.4272</v>
      </c>
      <c r="J195" t="s" s="11">
        <v>16</v>
      </c>
    </row>
    <row r="196" ht="14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</row>
    <row r="197" ht="14" customHeight="1">
      <c r="A197" s="7"/>
      <c r="B197" s="7"/>
      <c r="C197" t="s" s="11">
        <v>489</v>
      </c>
      <c r="D197" s="7"/>
      <c r="E197" s="25">
        <v>1.1</v>
      </c>
      <c r="F197" s="7"/>
      <c r="G197" s="7"/>
      <c r="H197" s="7"/>
      <c r="I197" s="7"/>
      <c r="J197" s="7"/>
    </row>
    <row r="198" ht="14" customHeight="1">
      <c r="A198" s="7"/>
      <c r="B198" s="7"/>
      <c r="C198" s="7"/>
      <c r="D198" s="7"/>
      <c r="E198" t="s" s="184">
        <v>491</v>
      </c>
      <c r="F198" s="7"/>
      <c r="G198" s="7"/>
      <c r="H198" s="7"/>
      <c r="I198" s="7"/>
      <c r="J198" s="7"/>
    </row>
    <row r="199" ht="14" customHeight="1">
      <c r="A199" s="7"/>
      <c r="B199" s="7"/>
      <c r="C199" s="7"/>
      <c r="D199" s="7"/>
      <c r="E199" s="97">
        <f>E197*2</f>
        <v>2.2</v>
      </c>
      <c r="F199" t="s" s="11">
        <v>125</v>
      </c>
      <c r="G199" s="25">
        <v>2.62</v>
      </c>
      <c r="H199" t="s" s="11">
        <v>81</v>
      </c>
      <c r="I199" s="25">
        <f>G199*E199</f>
        <v>5.764</v>
      </c>
      <c r="J199" t="s" s="11">
        <v>16</v>
      </c>
    </row>
    <row r="200" ht="14" customHeight="1">
      <c r="A200" s="7"/>
      <c r="B200" s="7"/>
      <c r="C200" s="7"/>
      <c r="D200" s="7"/>
      <c r="E200" s="7"/>
      <c r="F200" s="7"/>
      <c r="G200" s="7"/>
      <c r="H200" s="7"/>
      <c r="I200" s="25"/>
      <c r="J200" s="25"/>
    </row>
    <row r="201" ht="14" customHeight="1">
      <c r="A201" s="7"/>
      <c r="B201" s="7"/>
      <c r="C201" t="s" s="11">
        <v>394</v>
      </c>
      <c r="D201" s="7"/>
      <c r="E201" s="25">
        <v>0.44</v>
      </c>
      <c r="F201" s="7"/>
      <c r="G201" s="7"/>
      <c r="H201" s="7"/>
      <c r="I201" s="7"/>
      <c r="J201" s="7"/>
    </row>
    <row r="202" ht="14" customHeight="1">
      <c r="A202" s="7"/>
      <c r="B202" s="7"/>
      <c r="C202" s="7"/>
      <c r="D202" s="7"/>
      <c r="E202" t="s" s="184">
        <v>492</v>
      </c>
      <c r="F202" s="7"/>
      <c r="G202" s="7"/>
      <c r="H202" s="7"/>
      <c r="I202" s="7"/>
      <c r="J202" s="7"/>
    </row>
    <row r="203" ht="14" customHeight="1">
      <c r="A203" s="7"/>
      <c r="B203" s="7"/>
      <c r="C203" s="7"/>
      <c r="D203" s="7"/>
      <c r="E203" s="97">
        <f>E201*5</f>
        <v>2.2</v>
      </c>
      <c r="F203" t="s" s="11">
        <v>125</v>
      </c>
      <c r="G203" s="25">
        <v>2.62</v>
      </c>
      <c r="H203" t="s" s="11">
        <v>81</v>
      </c>
      <c r="I203" s="25">
        <f>G203*E203</f>
        <v>5.764</v>
      </c>
      <c r="J203" t="s" s="11">
        <v>16</v>
      </c>
    </row>
    <row r="204" ht="14" customHeight="1">
      <c r="A204" s="7"/>
      <c r="B204" s="7"/>
      <c r="C204" s="7"/>
      <c r="D204" s="7"/>
      <c r="E204" s="7"/>
      <c r="F204" s="7"/>
      <c r="G204" s="7"/>
      <c r="H204" s="7"/>
      <c r="I204" s="25"/>
      <c r="J204" s="25"/>
    </row>
    <row r="205" ht="14" customHeight="1">
      <c r="A205" s="7"/>
      <c r="B205" s="7"/>
      <c r="C205" t="s" s="11">
        <v>394</v>
      </c>
      <c r="D205" s="7"/>
      <c r="E205" s="25">
        <v>1.8</v>
      </c>
      <c r="F205" s="7"/>
      <c r="G205" s="7"/>
      <c r="H205" s="7"/>
      <c r="I205" s="7"/>
      <c r="J205" s="7"/>
    </row>
    <row r="206" ht="14" customHeight="1">
      <c r="A206" s="7"/>
      <c r="B206" s="7"/>
      <c r="C206" s="7"/>
      <c r="D206" s="7"/>
      <c r="E206" t="s" s="184">
        <v>492</v>
      </c>
      <c r="F206" s="7"/>
      <c r="G206" s="7"/>
      <c r="H206" s="7"/>
      <c r="I206" s="7"/>
      <c r="J206" s="7"/>
    </row>
    <row r="207" ht="14" customHeight="1">
      <c r="A207" s="7"/>
      <c r="B207" s="7"/>
      <c r="C207" s="7"/>
      <c r="D207" s="7"/>
      <c r="E207" s="97">
        <f>E205*5</f>
        <v>9</v>
      </c>
      <c r="F207" t="s" s="11">
        <v>125</v>
      </c>
      <c r="G207" s="25">
        <v>2.62</v>
      </c>
      <c r="H207" t="s" s="11">
        <v>81</v>
      </c>
      <c r="I207" s="48">
        <f>G207*E207</f>
        <v>23.58</v>
      </c>
      <c r="J207" t="s" s="47">
        <v>16</v>
      </c>
    </row>
    <row r="208" ht="14" customHeight="1">
      <c r="A208" s="7"/>
      <c r="B208" s="7"/>
      <c r="C208" s="7"/>
      <c r="D208" s="7"/>
      <c r="E208" s="7"/>
      <c r="F208" s="7"/>
      <c r="G208" s="7"/>
      <c r="H208" s="7"/>
      <c r="I208" s="97"/>
      <c r="J208" s="97"/>
    </row>
    <row r="209" ht="14" customHeight="1">
      <c r="A209" s="7"/>
      <c r="B209" s="7"/>
      <c r="C209" s="7"/>
      <c r="D209" s="7"/>
      <c r="E209" s="7"/>
      <c r="F209" s="7"/>
      <c r="G209" s="7"/>
      <c r="H209" s="7"/>
      <c r="I209" s="21">
        <f>SUM(I181:I207)</f>
        <v>349.6028</v>
      </c>
      <c r="J209" t="s" s="19">
        <v>16</v>
      </c>
    </row>
    <row r="210" ht="14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</row>
    <row r="211" ht="14" customHeight="1">
      <c r="A211" s="7"/>
      <c r="B211" t="s" s="11">
        <v>473</v>
      </c>
      <c r="C211" s="7"/>
      <c r="D211" s="7"/>
      <c r="E211" s="7"/>
      <c r="F211" s="7"/>
      <c r="G211" s="7"/>
      <c r="H211" s="7"/>
      <c r="I211" s="7"/>
      <c r="J211" s="7"/>
    </row>
    <row r="212" ht="14" customHeight="1">
      <c r="A212" s="7"/>
      <c r="B212" s="7"/>
      <c r="C212" t="s" s="11">
        <v>484</v>
      </c>
      <c r="D212" s="7"/>
      <c r="E212" s="7"/>
      <c r="F212" s="7"/>
      <c r="G212" s="136"/>
      <c r="H212" s="7"/>
      <c r="I212" s="7"/>
      <c r="J212" s="7"/>
    </row>
    <row r="213" ht="14" customHeight="1">
      <c r="A213" s="7"/>
      <c r="B213" s="7"/>
      <c r="C213" s="25">
        <v>1.1</v>
      </c>
      <c r="D213" t="s" s="11">
        <v>125</v>
      </c>
      <c r="E213" s="25">
        <v>1.72</v>
      </c>
      <c r="F213" t="s" s="11">
        <v>125</v>
      </c>
      <c r="G213" s="136">
        <v>16</v>
      </c>
      <c r="H213" t="s" s="11">
        <v>81</v>
      </c>
      <c r="I213" s="25">
        <f>G213*E213*C213</f>
        <v>30.272</v>
      </c>
      <c r="J213" t="s" s="11">
        <v>16</v>
      </c>
    </row>
    <row r="214" ht="14" customHeight="1">
      <c r="A214" s="7"/>
      <c r="B214" s="7"/>
      <c r="C214" s="25">
        <v>0.85</v>
      </c>
      <c r="D214" t="s" s="11">
        <v>125</v>
      </c>
      <c r="E214" s="25">
        <v>2.33</v>
      </c>
      <c r="F214" t="s" s="11">
        <v>125</v>
      </c>
      <c r="G214" s="136">
        <v>2</v>
      </c>
      <c r="H214" t="s" s="11">
        <v>81</v>
      </c>
      <c r="I214" s="25">
        <f>G214*E214*C214</f>
        <v>3.961</v>
      </c>
      <c r="J214" t="s" s="11">
        <v>16</v>
      </c>
    </row>
    <row r="215" ht="14" customHeight="1">
      <c r="A215" s="7"/>
      <c r="B215" s="7"/>
      <c r="C215" s="25"/>
      <c r="D215" s="7"/>
      <c r="E215" s="7"/>
      <c r="F215" s="7"/>
      <c r="G215" s="136"/>
      <c r="H215" s="7"/>
      <c r="I215" s="7"/>
      <c r="J215" s="7"/>
    </row>
    <row r="216" ht="14" customHeight="1">
      <c r="A216" s="7"/>
      <c r="B216" s="7"/>
      <c r="C216" t="s" s="11">
        <v>485</v>
      </c>
      <c r="D216" s="7"/>
      <c r="E216" s="7"/>
      <c r="F216" s="7"/>
      <c r="G216" s="7"/>
      <c r="H216" s="7"/>
      <c r="I216" s="7"/>
      <c r="J216" s="7"/>
    </row>
    <row r="217" ht="14" customHeight="1">
      <c r="A217" s="7"/>
      <c r="B217" s="7"/>
      <c r="C217" s="25">
        <v>2.33</v>
      </c>
      <c r="D217" t="s" s="11">
        <v>125</v>
      </c>
      <c r="E217" s="25">
        <v>1.72</v>
      </c>
      <c r="F217" t="s" s="11">
        <v>125</v>
      </c>
      <c r="G217" s="136">
        <v>1</v>
      </c>
      <c r="H217" t="s" s="11">
        <v>81</v>
      </c>
      <c r="I217" s="25">
        <f>G217*E217*C217</f>
        <v>4.0076</v>
      </c>
      <c r="J217" t="s" s="11">
        <v>16</v>
      </c>
    </row>
    <row r="218" ht="14" customHeight="1">
      <c r="A218" s="7"/>
      <c r="B218" s="7"/>
      <c r="C218" s="25">
        <v>2.3</v>
      </c>
      <c r="D218" t="s" s="11">
        <v>125</v>
      </c>
      <c r="E218" s="25">
        <v>2.62</v>
      </c>
      <c r="F218" t="s" s="11">
        <v>125</v>
      </c>
      <c r="G218" s="136">
        <v>3</v>
      </c>
      <c r="H218" t="s" s="11">
        <v>81</v>
      </c>
      <c r="I218" s="25">
        <f>G218*E218*C218</f>
        <v>18.078</v>
      </c>
      <c r="J218" t="s" s="11">
        <v>16</v>
      </c>
    </row>
    <row r="219" ht="14" customHeight="1">
      <c r="A219" s="7"/>
      <c r="B219" s="7"/>
      <c r="C219" s="25">
        <v>1.44</v>
      </c>
      <c r="D219" t="s" s="11">
        <v>125</v>
      </c>
      <c r="E219" s="25">
        <v>1.72</v>
      </c>
      <c r="F219" t="s" s="11">
        <v>125</v>
      </c>
      <c r="G219" s="136">
        <v>2</v>
      </c>
      <c r="H219" t="s" s="11">
        <v>81</v>
      </c>
      <c r="I219" s="25">
        <f>G219*E219*C219</f>
        <v>4.9536</v>
      </c>
      <c r="J219" t="s" s="11">
        <v>16</v>
      </c>
    </row>
    <row r="220" ht="14" customHeight="1">
      <c r="A220" s="7"/>
      <c r="B220" s="7"/>
      <c r="C220" s="25">
        <v>2.2</v>
      </c>
      <c r="D220" t="s" s="11">
        <v>125</v>
      </c>
      <c r="E220" s="25">
        <v>1.72</v>
      </c>
      <c r="F220" t="s" s="11">
        <v>125</v>
      </c>
      <c r="G220" s="136">
        <v>2</v>
      </c>
      <c r="H220" t="s" s="11">
        <v>81</v>
      </c>
      <c r="I220" s="25">
        <f>G220*E220*C220</f>
        <v>7.568</v>
      </c>
      <c r="J220" t="s" s="11">
        <v>16</v>
      </c>
    </row>
    <row r="221" ht="14" customHeight="1">
      <c r="A221" s="7"/>
      <c r="B221" s="7"/>
      <c r="C221" t="s" s="11">
        <v>486</v>
      </c>
      <c r="D221" s="7"/>
      <c r="E221" s="7"/>
      <c r="F221" s="7"/>
      <c r="G221" s="7"/>
      <c r="H221" s="7"/>
      <c r="I221" s="7"/>
      <c r="J221" s="7"/>
    </row>
    <row r="222" ht="14" customHeight="1">
      <c r="A222" s="7"/>
      <c r="B222" s="7"/>
      <c r="C222" s="25">
        <v>1.1</v>
      </c>
      <c r="D222" t="s" s="11">
        <v>125</v>
      </c>
      <c r="E222" s="25">
        <v>1.98</v>
      </c>
      <c r="F222" t="s" s="11">
        <v>125</v>
      </c>
      <c r="G222" s="136">
        <v>2</v>
      </c>
      <c r="H222" t="s" s="11">
        <v>81</v>
      </c>
      <c r="I222" s="25">
        <f>G222*E222*C222</f>
        <v>4.356</v>
      </c>
      <c r="J222" t="s" s="11">
        <v>16</v>
      </c>
    </row>
    <row r="223" ht="14" customHeight="1">
      <c r="A223" s="7"/>
      <c r="B223" s="7"/>
      <c r="C223" s="25">
        <v>4.33</v>
      </c>
      <c r="D223" t="s" s="11">
        <v>125</v>
      </c>
      <c r="E223" s="25">
        <v>2.88</v>
      </c>
      <c r="F223" t="s" s="11">
        <v>125</v>
      </c>
      <c r="G223" s="136">
        <v>1</v>
      </c>
      <c r="H223" t="s" s="11">
        <v>81</v>
      </c>
      <c r="I223" s="25">
        <f>G223*E223*C223</f>
        <v>12.4704</v>
      </c>
      <c r="J223" t="s" s="11">
        <v>16</v>
      </c>
    </row>
    <row r="224" ht="14" customHeight="1">
      <c r="A224" s="7"/>
      <c r="B224" s="7"/>
      <c r="C224" s="25">
        <v>0.68</v>
      </c>
      <c r="D224" t="s" s="11">
        <v>125</v>
      </c>
      <c r="E224" s="25">
        <v>1.78</v>
      </c>
      <c r="F224" t="s" s="11">
        <v>125</v>
      </c>
      <c r="G224" s="136">
        <v>1</v>
      </c>
      <c r="H224" t="s" s="11">
        <v>81</v>
      </c>
      <c r="I224" s="25">
        <f>G224*E224*C224</f>
        <v>1.2104</v>
      </c>
      <c r="J224" t="s" s="11">
        <v>16</v>
      </c>
    </row>
    <row r="225" ht="14" customHeight="1">
      <c r="A225" s="7"/>
      <c r="B225" s="7"/>
      <c r="C225" t="s" s="11">
        <v>487</v>
      </c>
      <c r="D225" s="7"/>
      <c r="E225" s="7"/>
      <c r="F225" s="7"/>
      <c r="G225" s="7"/>
      <c r="H225" s="7"/>
      <c r="I225" s="7"/>
      <c r="J225" s="7"/>
    </row>
    <row r="226" ht="14" customHeight="1">
      <c r="A226" s="7"/>
      <c r="B226" s="7"/>
      <c r="C226" s="25">
        <v>1.44</v>
      </c>
      <c r="D226" t="s" s="11">
        <v>125</v>
      </c>
      <c r="E226" s="25">
        <v>1.72</v>
      </c>
      <c r="F226" t="s" s="11">
        <v>125</v>
      </c>
      <c r="G226" s="136">
        <v>3</v>
      </c>
      <c r="H226" t="s" s="11">
        <v>81</v>
      </c>
      <c r="I226" s="25">
        <f>G226*E226*C226</f>
        <v>7.4304</v>
      </c>
      <c r="J226" t="s" s="11">
        <v>16</v>
      </c>
    </row>
    <row r="227" ht="14" customHeight="1">
      <c r="A227" s="7"/>
      <c r="B227" s="7"/>
      <c r="C227" s="25">
        <v>2.3</v>
      </c>
      <c r="D227" t="s" s="11">
        <v>125</v>
      </c>
      <c r="E227" s="25">
        <v>2.62</v>
      </c>
      <c r="F227" t="s" s="11">
        <v>125</v>
      </c>
      <c r="G227" s="136">
        <v>2</v>
      </c>
      <c r="H227" t="s" s="11">
        <v>81</v>
      </c>
      <c r="I227" s="25">
        <f>G227*E227*C227</f>
        <v>12.052</v>
      </c>
      <c r="J227" t="s" s="11">
        <v>16</v>
      </c>
    </row>
    <row r="228" ht="14" customHeight="1">
      <c r="A228" s="7"/>
      <c r="B228" s="7"/>
      <c r="C228" s="25">
        <v>2.2</v>
      </c>
      <c r="D228" t="s" s="11">
        <v>125</v>
      </c>
      <c r="E228" s="25">
        <v>1.72</v>
      </c>
      <c r="F228" t="s" s="11">
        <v>125</v>
      </c>
      <c r="G228" s="136">
        <v>1</v>
      </c>
      <c r="H228" t="s" s="11">
        <v>81</v>
      </c>
      <c r="I228" s="25">
        <f>G228*E228*C228</f>
        <v>3.784</v>
      </c>
      <c r="J228" t="s" s="11">
        <v>16</v>
      </c>
    </row>
    <row r="229" ht="14" customHeight="1">
      <c r="A229" s="7"/>
      <c r="B229" s="7"/>
      <c r="C229" s="25">
        <v>1.1</v>
      </c>
      <c r="D229" t="s" s="11">
        <v>125</v>
      </c>
      <c r="E229" s="25">
        <v>1.72</v>
      </c>
      <c r="F229" t="s" s="11">
        <v>125</v>
      </c>
      <c r="G229" s="136">
        <v>1</v>
      </c>
      <c r="H229" t="s" s="11">
        <v>81</v>
      </c>
      <c r="I229" s="48">
        <f>G229*E229*C229</f>
        <v>1.892</v>
      </c>
      <c r="J229" t="s" s="47">
        <v>16</v>
      </c>
    </row>
    <row r="230" ht="14" customHeight="1">
      <c r="A230" s="7"/>
      <c r="B230" s="7"/>
      <c r="C230" s="25"/>
      <c r="D230" s="7"/>
      <c r="E230" s="7"/>
      <c r="F230" s="7"/>
      <c r="G230" s="136"/>
      <c r="H230" s="7"/>
      <c r="I230" s="97"/>
      <c r="J230" s="97"/>
    </row>
    <row r="231" ht="14" customHeight="1">
      <c r="A231" s="7"/>
      <c r="B231" s="7"/>
      <c r="C231" s="7"/>
      <c r="D231" s="7"/>
      <c r="E231" s="7"/>
      <c r="F231" s="7"/>
      <c r="G231" s="7"/>
      <c r="H231" s="7"/>
      <c r="I231" s="21">
        <f>SUM(I213:I229)</f>
        <v>112.0354</v>
      </c>
      <c r="J231" t="s" s="19">
        <v>16</v>
      </c>
    </row>
    <row r="232" ht="14" customHeight="1">
      <c r="A232" s="7"/>
      <c r="B232" s="7"/>
      <c r="C232" t="s" s="11">
        <v>482</v>
      </c>
      <c r="D232" s="7"/>
      <c r="E232" s="7"/>
      <c r="F232" s="7"/>
      <c r="G232" s="7"/>
      <c r="H232" s="7"/>
      <c r="I232" s="7"/>
      <c r="J232" s="7"/>
    </row>
    <row r="233" ht="14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</row>
    <row r="234" ht="14" customHeight="1">
      <c r="A234" t="s" s="11">
        <v>479</v>
      </c>
      <c r="B234" s="7"/>
      <c r="C234" s="7"/>
      <c r="D234" s="7"/>
      <c r="E234" s="7"/>
      <c r="F234" s="7"/>
      <c r="G234" s="7"/>
      <c r="H234" s="7"/>
      <c r="I234" s="7"/>
      <c r="J234" s="7"/>
    </row>
    <row r="235" ht="14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</row>
    <row r="236" ht="14" customHeight="1">
      <c r="A236" s="7"/>
      <c r="B236" t="s" s="11">
        <v>472</v>
      </c>
      <c r="C236" s="7"/>
      <c r="D236" s="7"/>
      <c r="E236" s="7"/>
      <c r="F236" s="7"/>
      <c r="G236" s="7"/>
      <c r="H236" s="7"/>
      <c r="I236" s="7"/>
      <c r="J236" s="7"/>
    </row>
    <row r="237" ht="14" customHeight="1">
      <c r="A237" s="7"/>
      <c r="B237" s="7"/>
      <c r="C237" t="s" s="11">
        <v>484</v>
      </c>
      <c r="D237" s="7"/>
      <c r="E237" s="25">
        <v>19.68</v>
      </c>
      <c r="F237" s="7"/>
      <c r="G237" s="7"/>
      <c r="H237" s="7"/>
      <c r="I237" s="7"/>
      <c r="J237" s="7"/>
    </row>
    <row r="238" ht="14" customHeight="1">
      <c r="A238" s="7"/>
      <c r="B238" s="7"/>
      <c r="C238" s="7"/>
      <c r="D238" s="7"/>
      <c r="E238" s="48">
        <v>19.68</v>
      </c>
      <c r="F238" s="7"/>
      <c r="G238" s="7"/>
      <c r="H238" s="7"/>
      <c r="I238" s="7"/>
      <c r="J238" s="7"/>
    </row>
    <row r="239" ht="14" customHeight="1">
      <c r="A239" s="7"/>
      <c r="B239" s="7"/>
      <c r="C239" s="7"/>
      <c r="D239" s="7"/>
      <c r="E239" s="97">
        <f>SUM(E237:E238)</f>
        <v>39.36</v>
      </c>
      <c r="F239" t="s" s="11">
        <v>125</v>
      </c>
      <c r="G239" s="25">
        <v>2.88</v>
      </c>
      <c r="H239" t="s" s="11">
        <v>81</v>
      </c>
      <c r="I239" s="25">
        <f>G239*E239</f>
        <v>113.3568</v>
      </c>
      <c r="J239" t="s" s="11">
        <v>16</v>
      </c>
    </row>
    <row r="240" ht="14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</row>
    <row r="241" ht="14" customHeight="1">
      <c r="A241" s="7"/>
      <c r="B241" s="7"/>
      <c r="C241" t="s" s="11">
        <v>485</v>
      </c>
      <c r="D241" s="7"/>
      <c r="E241" s="25">
        <v>26.55</v>
      </c>
      <c r="F241" t="s" s="11">
        <v>125</v>
      </c>
      <c r="G241" s="25">
        <v>2.88</v>
      </c>
      <c r="H241" t="s" s="11">
        <v>81</v>
      </c>
      <c r="I241" s="25">
        <f>G241*E241</f>
        <v>76.464</v>
      </c>
      <c r="J241" t="s" s="11">
        <v>16</v>
      </c>
    </row>
    <row r="242" ht="14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</row>
    <row r="243" ht="14" customHeight="1">
      <c r="A243" s="7"/>
      <c r="B243" s="7"/>
      <c r="C243" t="s" s="11">
        <v>486</v>
      </c>
      <c r="D243" s="7"/>
      <c r="E243" s="25">
        <v>10.87</v>
      </c>
      <c r="F243" s="7"/>
      <c r="G243" s="7"/>
      <c r="H243" s="7"/>
      <c r="I243" s="7"/>
      <c r="J243" s="7"/>
    </row>
    <row r="244" ht="14" customHeight="1">
      <c r="A244" s="7"/>
      <c r="B244" s="7"/>
      <c r="C244" s="7"/>
      <c r="D244" s="7"/>
      <c r="E244" s="25">
        <v>4.33</v>
      </c>
      <c r="F244" s="7"/>
      <c r="G244" s="7"/>
      <c r="H244" s="7"/>
      <c r="I244" s="7"/>
      <c r="J244" s="7"/>
    </row>
    <row r="245" ht="14" customHeight="1">
      <c r="A245" s="7"/>
      <c r="B245" s="7"/>
      <c r="C245" s="7"/>
      <c r="D245" s="7"/>
      <c r="E245" s="48">
        <v>5.03</v>
      </c>
      <c r="F245" s="7"/>
      <c r="G245" s="7"/>
      <c r="H245" s="7"/>
      <c r="I245" s="7"/>
      <c r="J245" s="7"/>
    </row>
    <row r="246" ht="14" customHeight="1">
      <c r="A246" s="7"/>
      <c r="B246" s="7"/>
      <c r="C246" s="7"/>
      <c r="D246" s="7"/>
      <c r="E246" s="97">
        <f>SUM(E243:E245)</f>
        <v>20.23</v>
      </c>
      <c r="F246" t="s" s="11">
        <v>125</v>
      </c>
      <c r="G246" s="25">
        <v>2.88</v>
      </c>
      <c r="H246" t="s" s="11">
        <v>81</v>
      </c>
      <c r="I246" s="25">
        <f>G246*E246</f>
        <v>58.2624</v>
      </c>
      <c r="J246" t="s" s="11">
        <v>16</v>
      </c>
    </row>
    <row r="247" ht="14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</row>
    <row r="248" ht="14" customHeight="1">
      <c r="A248" s="7"/>
      <c r="B248" s="7"/>
      <c r="C248" t="s" s="11">
        <v>487</v>
      </c>
      <c r="D248" s="7"/>
      <c r="E248" s="25">
        <v>19.94</v>
      </c>
      <c r="F248" t="s" s="11">
        <v>125</v>
      </c>
      <c r="G248" s="25">
        <v>2.88</v>
      </c>
      <c r="H248" t="s" s="11">
        <v>81</v>
      </c>
      <c r="I248" s="25">
        <f>G248*E248</f>
        <v>57.4272</v>
      </c>
      <c r="J248" t="s" s="11">
        <v>16</v>
      </c>
    </row>
    <row r="249" ht="14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</row>
    <row r="250" ht="14" customHeight="1">
      <c r="A250" s="7"/>
      <c r="B250" s="7"/>
      <c r="C250" t="s" s="11">
        <v>489</v>
      </c>
      <c r="D250" s="7"/>
      <c r="E250" s="25">
        <v>1.1</v>
      </c>
      <c r="F250" s="7"/>
      <c r="G250" s="7"/>
      <c r="H250" s="7"/>
      <c r="I250" s="7"/>
      <c r="J250" s="7"/>
    </row>
    <row r="251" ht="14" customHeight="1">
      <c r="A251" s="7"/>
      <c r="B251" s="7"/>
      <c r="C251" s="7"/>
      <c r="D251" s="7"/>
      <c r="E251" t="s" s="184">
        <v>493</v>
      </c>
      <c r="F251" s="7"/>
      <c r="G251" s="7"/>
      <c r="H251" s="7"/>
      <c r="I251" s="7"/>
      <c r="J251" s="7"/>
    </row>
    <row r="252" ht="14" customHeight="1">
      <c r="A252" s="7"/>
      <c r="B252" s="7"/>
      <c r="C252" s="7"/>
      <c r="D252" s="7"/>
      <c r="E252" s="97">
        <f>E250*3</f>
        <v>3.3</v>
      </c>
      <c r="F252" t="s" s="11">
        <v>125</v>
      </c>
      <c r="G252" s="25">
        <v>2.62</v>
      </c>
      <c r="H252" t="s" s="11">
        <v>81</v>
      </c>
      <c r="I252" s="25">
        <f>G252*E252</f>
        <v>8.646000000000001</v>
      </c>
      <c r="J252" t="s" s="11">
        <v>16</v>
      </c>
    </row>
    <row r="253" ht="14" customHeight="1">
      <c r="A253" s="7"/>
      <c r="B253" s="7"/>
      <c r="C253" s="7"/>
      <c r="D253" s="7"/>
      <c r="E253" s="7"/>
      <c r="F253" s="7"/>
      <c r="G253" s="7"/>
      <c r="H253" s="7"/>
      <c r="I253" s="25"/>
      <c r="J253" s="25"/>
    </row>
    <row r="254" ht="14" customHeight="1">
      <c r="A254" s="7"/>
      <c r="B254" s="7"/>
      <c r="C254" t="s" s="11">
        <v>394</v>
      </c>
      <c r="D254" s="7"/>
      <c r="E254" s="25">
        <v>0.44</v>
      </c>
      <c r="F254" s="7"/>
      <c r="G254" s="7"/>
      <c r="H254" s="7"/>
      <c r="I254" s="7"/>
      <c r="J254" s="7"/>
    </row>
    <row r="255" ht="14" customHeight="1">
      <c r="A255" s="7"/>
      <c r="B255" s="7"/>
      <c r="C255" s="7"/>
      <c r="D255" s="7"/>
      <c r="E255" t="s" s="184">
        <v>492</v>
      </c>
      <c r="F255" s="7"/>
      <c r="G255" s="7"/>
      <c r="H255" s="7"/>
      <c r="I255" s="7"/>
      <c r="J255" s="7"/>
    </row>
    <row r="256" ht="14" customHeight="1">
      <c r="A256" s="7"/>
      <c r="B256" s="7"/>
      <c r="C256" s="7"/>
      <c r="D256" s="7"/>
      <c r="E256" s="97">
        <f>E254*5</f>
        <v>2.2</v>
      </c>
      <c r="F256" t="s" s="11">
        <v>125</v>
      </c>
      <c r="G256" s="25">
        <v>2.62</v>
      </c>
      <c r="H256" t="s" s="11">
        <v>81</v>
      </c>
      <c r="I256" s="25">
        <f>G256*E256</f>
        <v>5.764</v>
      </c>
      <c r="J256" t="s" s="11">
        <v>16</v>
      </c>
    </row>
    <row r="257" ht="14" customHeight="1">
      <c r="A257" s="7"/>
      <c r="B257" s="7"/>
      <c r="C257" s="7"/>
      <c r="D257" s="7"/>
      <c r="E257" s="7"/>
      <c r="F257" s="7"/>
      <c r="G257" s="7"/>
      <c r="H257" s="7"/>
      <c r="I257" s="25"/>
      <c r="J257" s="25"/>
    </row>
    <row r="258" ht="14" customHeight="1">
      <c r="A258" s="7"/>
      <c r="B258" s="7"/>
      <c r="C258" t="s" s="11">
        <v>394</v>
      </c>
      <c r="D258" s="7"/>
      <c r="E258" s="25">
        <v>1.8</v>
      </c>
      <c r="F258" s="7"/>
      <c r="G258" s="7"/>
      <c r="H258" s="7"/>
      <c r="I258" s="7"/>
      <c r="J258" s="7"/>
    </row>
    <row r="259" ht="14" customHeight="1">
      <c r="A259" s="7"/>
      <c r="B259" s="7"/>
      <c r="C259" s="7"/>
      <c r="D259" s="7"/>
      <c r="E259" t="s" s="184">
        <v>490</v>
      </c>
      <c r="F259" s="7"/>
      <c r="G259" s="7"/>
      <c r="H259" s="7"/>
      <c r="I259" s="7"/>
      <c r="J259" s="7"/>
    </row>
    <row r="260" ht="14" customHeight="1">
      <c r="A260" s="7"/>
      <c r="B260" s="7"/>
      <c r="C260" s="7"/>
      <c r="D260" s="7"/>
      <c r="E260" s="97">
        <f>E258*5</f>
        <v>9</v>
      </c>
      <c r="F260" t="s" s="11">
        <v>125</v>
      </c>
      <c r="G260" s="25">
        <v>2.62</v>
      </c>
      <c r="H260" t="s" s="11">
        <v>81</v>
      </c>
      <c r="I260" s="48">
        <f>G260*E260</f>
        <v>23.58</v>
      </c>
      <c r="J260" t="s" s="47">
        <v>16</v>
      </c>
    </row>
    <row r="261" ht="14" customHeight="1">
      <c r="A261" s="7"/>
      <c r="B261" s="7"/>
      <c r="C261" s="7"/>
      <c r="D261" s="7"/>
      <c r="E261" s="7"/>
      <c r="F261" s="7"/>
      <c r="G261" s="7"/>
      <c r="H261" s="7"/>
      <c r="I261" s="97"/>
      <c r="J261" s="97"/>
    </row>
    <row r="262" ht="14" customHeight="1">
      <c r="A262" s="7"/>
      <c r="B262" s="7"/>
      <c r="C262" s="7"/>
      <c r="D262" s="7"/>
      <c r="E262" s="7"/>
      <c r="F262" s="7"/>
      <c r="G262" s="7"/>
      <c r="H262" s="7"/>
      <c r="I262" s="21">
        <f>SUM(I238:I260)</f>
        <v>343.5004</v>
      </c>
      <c r="J262" t="s" s="19">
        <v>16</v>
      </c>
    </row>
    <row r="263" ht="14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</row>
    <row r="264" ht="14" customHeight="1">
      <c r="A264" s="7"/>
      <c r="B264" t="s" s="11">
        <v>473</v>
      </c>
      <c r="C264" s="7"/>
      <c r="D264" s="7"/>
      <c r="E264" s="7"/>
      <c r="F264" s="7"/>
      <c r="G264" s="7"/>
      <c r="H264" s="7"/>
      <c r="I264" s="7"/>
      <c r="J264" s="7"/>
    </row>
    <row r="265" ht="14" customHeight="1">
      <c r="A265" s="7"/>
      <c r="B265" s="7"/>
      <c r="C265" t="s" s="11">
        <v>484</v>
      </c>
      <c r="D265" s="7"/>
      <c r="E265" s="7"/>
      <c r="F265" s="7"/>
      <c r="G265" s="7"/>
      <c r="H265" s="7"/>
      <c r="I265" s="7"/>
      <c r="J265" s="7"/>
    </row>
    <row r="266" ht="14" customHeight="1">
      <c r="A266" s="7"/>
      <c r="B266" s="7"/>
      <c r="C266" s="25">
        <v>1.1</v>
      </c>
      <c r="D266" t="s" s="11">
        <v>125</v>
      </c>
      <c r="E266" s="25">
        <v>1.72</v>
      </c>
      <c r="F266" t="s" s="11">
        <v>125</v>
      </c>
      <c r="G266" s="136">
        <v>16</v>
      </c>
      <c r="H266" t="s" s="11">
        <v>81</v>
      </c>
      <c r="I266" s="25">
        <f>G266*E266*C266</f>
        <v>30.272</v>
      </c>
      <c r="J266" t="s" s="11">
        <v>16</v>
      </c>
    </row>
    <row r="267" ht="14" customHeight="1">
      <c r="A267" s="7"/>
      <c r="B267" s="7"/>
      <c r="C267" t="s" s="11">
        <v>485</v>
      </c>
      <c r="D267" s="7"/>
      <c r="E267" s="7"/>
      <c r="F267" s="7"/>
      <c r="G267" s="7"/>
      <c r="H267" s="7"/>
      <c r="I267" s="7"/>
      <c r="J267" s="7"/>
    </row>
    <row r="268" ht="14" customHeight="1">
      <c r="A268" s="7"/>
      <c r="B268" s="7"/>
      <c r="C268" s="25">
        <v>1.1</v>
      </c>
      <c r="D268" t="s" s="11">
        <v>125</v>
      </c>
      <c r="E268" s="25">
        <v>1.72</v>
      </c>
      <c r="F268" t="s" s="11">
        <v>125</v>
      </c>
      <c r="G268" s="136">
        <v>2</v>
      </c>
      <c r="H268" t="s" s="11">
        <v>81</v>
      </c>
      <c r="I268" s="25">
        <f>G268*E268*C268</f>
        <v>3.784</v>
      </c>
      <c r="J268" t="s" s="11">
        <v>16</v>
      </c>
    </row>
    <row r="269" ht="14" customHeight="1">
      <c r="A269" s="7"/>
      <c r="B269" s="7"/>
      <c r="C269" s="25">
        <v>2.2</v>
      </c>
      <c r="D269" t="s" s="11">
        <v>125</v>
      </c>
      <c r="E269" s="25">
        <v>1.72</v>
      </c>
      <c r="F269" t="s" s="11">
        <v>125</v>
      </c>
      <c r="G269" s="136">
        <v>2</v>
      </c>
      <c r="H269" t="s" s="11">
        <v>81</v>
      </c>
      <c r="I269" s="25">
        <f>G269*E269*C269</f>
        <v>7.568</v>
      </c>
      <c r="J269" t="s" s="11">
        <v>16</v>
      </c>
    </row>
    <row r="270" ht="14" customHeight="1">
      <c r="A270" s="7"/>
      <c r="B270" s="7"/>
      <c r="C270" s="25">
        <v>2.3</v>
      </c>
      <c r="D270" t="s" s="11">
        <v>125</v>
      </c>
      <c r="E270" s="25">
        <v>2.62</v>
      </c>
      <c r="F270" t="s" s="11">
        <v>125</v>
      </c>
      <c r="G270" s="136">
        <v>3</v>
      </c>
      <c r="H270" t="s" s="11">
        <v>81</v>
      </c>
      <c r="I270" s="25">
        <f>G270*E270*C270</f>
        <v>18.078</v>
      </c>
      <c r="J270" t="s" s="11">
        <v>16</v>
      </c>
    </row>
    <row r="271" ht="14" customHeight="1">
      <c r="A271" s="7"/>
      <c r="B271" s="7"/>
      <c r="C271" s="25">
        <v>1.44</v>
      </c>
      <c r="D271" t="s" s="11">
        <v>125</v>
      </c>
      <c r="E271" s="25">
        <v>1.72</v>
      </c>
      <c r="F271" t="s" s="11">
        <v>125</v>
      </c>
      <c r="G271" s="136">
        <v>3</v>
      </c>
      <c r="H271" t="s" s="11">
        <v>81</v>
      </c>
      <c r="I271" s="25">
        <f>G271*E271*C271</f>
        <v>7.4304</v>
      </c>
      <c r="J271" t="s" s="11">
        <v>16</v>
      </c>
    </row>
    <row r="272" ht="14" customHeight="1">
      <c r="A272" s="7"/>
      <c r="B272" s="7"/>
      <c r="C272" t="s" s="11">
        <v>486</v>
      </c>
      <c r="D272" s="7"/>
      <c r="E272" s="7"/>
      <c r="F272" s="7"/>
      <c r="G272" s="7"/>
      <c r="H272" s="7"/>
      <c r="I272" s="7"/>
      <c r="J272" s="7"/>
    </row>
    <row r="273" ht="14" customHeight="1">
      <c r="A273" s="7"/>
      <c r="B273" s="7"/>
      <c r="C273" s="25">
        <v>1.1</v>
      </c>
      <c r="D273" t="s" s="11">
        <v>125</v>
      </c>
      <c r="E273" s="25">
        <v>1.72</v>
      </c>
      <c r="F273" t="s" s="11">
        <v>125</v>
      </c>
      <c r="G273" s="136">
        <v>2</v>
      </c>
      <c r="H273" t="s" s="11">
        <v>81</v>
      </c>
      <c r="I273" s="25">
        <f>G273*E273*C273</f>
        <v>3.784</v>
      </c>
      <c r="J273" t="s" s="11">
        <v>16</v>
      </c>
    </row>
    <row r="274" ht="14" customHeight="1">
      <c r="A274" s="7"/>
      <c r="B274" s="7"/>
      <c r="C274" s="25">
        <v>4.33</v>
      </c>
      <c r="D274" t="s" s="11">
        <v>125</v>
      </c>
      <c r="E274" s="25">
        <v>2.88</v>
      </c>
      <c r="F274" t="s" s="11">
        <v>125</v>
      </c>
      <c r="G274" s="136">
        <v>1</v>
      </c>
      <c r="H274" t="s" s="11">
        <v>81</v>
      </c>
      <c r="I274" s="25">
        <f>G274*E274*C274</f>
        <v>12.4704</v>
      </c>
      <c r="J274" t="s" s="11">
        <v>16</v>
      </c>
    </row>
    <row r="275" ht="14" customHeight="1">
      <c r="A275" s="7"/>
      <c r="B275" s="7"/>
      <c r="C275" s="25">
        <v>1.1</v>
      </c>
      <c r="D275" t="s" s="11">
        <v>125</v>
      </c>
      <c r="E275" s="25">
        <v>1.1</v>
      </c>
      <c r="F275" t="s" s="11">
        <v>125</v>
      </c>
      <c r="G275" s="136">
        <v>1</v>
      </c>
      <c r="H275" t="s" s="11">
        <v>81</v>
      </c>
      <c r="I275" s="25">
        <f>G275*E275*C275</f>
        <v>1.21</v>
      </c>
      <c r="J275" t="s" s="11">
        <v>16</v>
      </c>
    </row>
    <row r="276" ht="14" customHeight="1">
      <c r="A276" s="7"/>
      <c r="B276" s="7"/>
      <c r="C276" t="s" s="11">
        <v>487</v>
      </c>
      <c r="D276" s="7"/>
      <c r="E276" s="7"/>
      <c r="F276" s="7"/>
      <c r="G276" s="7"/>
      <c r="H276" s="7"/>
      <c r="I276" s="7"/>
      <c r="J276" s="7"/>
    </row>
    <row r="277" ht="14" customHeight="1">
      <c r="A277" s="7"/>
      <c r="B277" s="7"/>
      <c r="C277" s="25">
        <v>2.3</v>
      </c>
      <c r="D277" t="s" s="11">
        <v>125</v>
      </c>
      <c r="E277" s="25">
        <v>2.62</v>
      </c>
      <c r="F277" t="s" s="11">
        <v>125</v>
      </c>
      <c r="G277" s="136">
        <v>3</v>
      </c>
      <c r="H277" t="s" s="11">
        <v>81</v>
      </c>
      <c r="I277" s="25">
        <f>G277*E277*C277</f>
        <v>18.078</v>
      </c>
      <c r="J277" t="s" s="11">
        <v>16</v>
      </c>
    </row>
    <row r="278" ht="14" customHeight="1">
      <c r="A278" s="7"/>
      <c r="B278" s="7"/>
      <c r="C278" s="25">
        <v>2.2</v>
      </c>
      <c r="D278" t="s" s="11">
        <v>125</v>
      </c>
      <c r="E278" s="25">
        <v>1.72</v>
      </c>
      <c r="F278" t="s" s="11">
        <v>125</v>
      </c>
      <c r="G278" s="136">
        <v>2</v>
      </c>
      <c r="H278" t="s" s="11">
        <v>81</v>
      </c>
      <c r="I278" s="25">
        <f>G278*E278*C278</f>
        <v>7.568</v>
      </c>
      <c r="J278" t="s" s="11">
        <v>16</v>
      </c>
    </row>
    <row r="279" ht="14" customHeight="1">
      <c r="A279" s="7"/>
      <c r="B279" s="7"/>
      <c r="C279" s="25">
        <v>1.44</v>
      </c>
      <c r="D279" t="s" s="11">
        <v>125</v>
      </c>
      <c r="E279" s="25">
        <v>1.72</v>
      </c>
      <c r="F279" t="s" s="11">
        <v>125</v>
      </c>
      <c r="G279" s="136">
        <v>2</v>
      </c>
      <c r="H279" t="s" s="11">
        <v>81</v>
      </c>
      <c r="I279" s="25">
        <f>G279*E279*C279</f>
        <v>4.9536</v>
      </c>
      <c r="J279" t="s" s="11">
        <v>16</v>
      </c>
    </row>
    <row r="280" ht="14" customHeight="1">
      <c r="A280" s="7"/>
      <c r="B280" s="7"/>
      <c r="C280" s="25">
        <v>1.36</v>
      </c>
      <c r="D280" t="s" s="11">
        <v>125</v>
      </c>
      <c r="E280" s="25">
        <v>1.72</v>
      </c>
      <c r="F280" t="s" s="11">
        <v>125</v>
      </c>
      <c r="G280" s="136">
        <v>1</v>
      </c>
      <c r="H280" t="s" s="11">
        <v>81</v>
      </c>
      <c r="I280" s="48">
        <f>G280*E280*C280</f>
        <v>2.3392</v>
      </c>
      <c r="J280" t="s" s="47">
        <v>16</v>
      </c>
    </row>
    <row r="281" ht="14" customHeight="1">
      <c r="A281" s="7"/>
      <c r="B281" s="7"/>
      <c r="C281" s="7"/>
      <c r="D281" s="7"/>
      <c r="E281" s="7"/>
      <c r="F281" s="7"/>
      <c r="G281" s="7"/>
      <c r="H281" s="7"/>
      <c r="I281" s="35"/>
      <c r="J281" s="35"/>
    </row>
    <row r="282" ht="14" customHeight="1">
      <c r="A282" s="7"/>
      <c r="B282" s="7"/>
      <c r="C282" s="7"/>
      <c r="D282" s="7"/>
      <c r="E282" s="7"/>
      <c r="F282" s="7"/>
      <c r="G282" s="7"/>
      <c r="H282" s="7"/>
      <c r="I282" s="21">
        <f>SUM(I265:I280)</f>
        <v>117.5356</v>
      </c>
      <c r="J282" t="s" s="19">
        <v>16</v>
      </c>
    </row>
    <row r="283" ht="14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</row>
    <row r="284" ht="14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</row>
    <row r="285" ht="14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</row>
    <row r="286" ht="14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</row>
    <row r="287" ht="14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</row>
    <row r="288" ht="14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</row>
    <row r="289" ht="14" customHeight="1">
      <c r="A289" s="7"/>
      <c r="B289" s="7"/>
      <c r="C289" t="s" s="11">
        <v>482</v>
      </c>
      <c r="D289" s="7"/>
      <c r="E289" s="7"/>
      <c r="F289" s="7"/>
      <c r="G289" s="7"/>
      <c r="H289" s="7"/>
      <c r="I289" s="7"/>
      <c r="J289" s="7"/>
    </row>
    <row r="290" ht="14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</row>
    <row r="291" ht="14" customHeight="1">
      <c r="A291" t="s" s="11">
        <v>481</v>
      </c>
      <c r="B291" s="7"/>
      <c r="C291" s="7"/>
      <c r="D291" s="7"/>
      <c r="E291" s="7"/>
      <c r="F291" s="7"/>
      <c r="G291" s="7"/>
      <c r="H291" s="7"/>
      <c r="I291" s="7"/>
      <c r="J291" s="7"/>
    </row>
    <row r="292" ht="14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</row>
    <row r="293" ht="14" customHeight="1">
      <c r="A293" s="7"/>
      <c r="B293" t="s" s="11">
        <v>472</v>
      </c>
      <c r="C293" s="7"/>
      <c r="D293" s="7"/>
      <c r="E293" s="7"/>
      <c r="F293" s="7"/>
      <c r="G293" s="7"/>
      <c r="H293" s="7"/>
      <c r="I293" s="7"/>
      <c r="J293" s="7"/>
    </row>
    <row r="294" ht="14" customHeight="1">
      <c r="A294" s="7"/>
      <c r="B294" s="7"/>
      <c r="C294" t="s" s="11">
        <v>484</v>
      </c>
      <c r="D294" s="7"/>
      <c r="E294" s="25">
        <v>19.68</v>
      </c>
      <c r="F294" s="7"/>
      <c r="G294" s="7"/>
      <c r="H294" s="7"/>
      <c r="I294" s="7"/>
      <c r="J294" s="7"/>
    </row>
    <row r="295" ht="14" customHeight="1">
      <c r="A295" s="7"/>
      <c r="B295" s="7"/>
      <c r="C295" s="7"/>
      <c r="D295" s="7"/>
      <c r="E295" s="48">
        <v>19.68</v>
      </c>
      <c r="F295" s="7"/>
      <c r="G295" s="7"/>
      <c r="H295" s="7"/>
      <c r="I295" s="7"/>
      <c r="J295" s="7"/>
    </row>
    <row r="296" ht="14" customHeight="1">
      <c r="A296" s="7"/>
      <c r="B296" s="7"/>
      <c r="C296" s="7"/>
      <c r="D296" s="7"/>
      <c r="E296" s="97">
        <f>SUM(E294:E295)</f>
        <v>39.36</v>
      </c>
      <c r="F296" t="s" s="11">
        <v>125</v>
      </c>
      <c r="G296" s="25">
        <v>2.88</v>
      </c>
      <c r="H296" t="s" s="11">
        <v>81</v>
      </c>
      <c r="I296" s="25">
        <f>G296*E296</f>
        <v>113.3568</v>
      </c>
      <c r="J296" t="s" s="11">
        <v>16</v>
      </c>
    </row>
    <row r="297" ht="14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</row>
    <row r="298" ht="14" customHeight="1">
      <c r="A298" s="7"/>
      <c r="B298" s="7"/>
      <c r="C298" t="s" s="11">
        <v>394</v>
      </c>
      <c r="D298" s="7"/>
      <c r="E298" s="25">
        <v>1.11</v>
      </c>
      <c r="F298" s="7"/>
      <c r="G298" s="7"/>
      <c r="H298" s="7"/>
      <c r="I298" s="7"/>
      <c r="J298" s="7"/>
    </row>
    <row r="299" ht="14" customHeight="1">
      <c r="A299" s="7"/>
      <c r="B299" s="7"/>
      <c r="C299" s="7"/>
      <c r="D299" s="7"/>
      <c r="E299" t="s" s="184">
        <v>491</v>
      </c>
      <c r="F299" s="7"/>
      <c r="G299" s="7"/>
      <c r="H299" s="7"/>
      <c r="I299" s="7"/>
      <c r="J299" s="7"/>
    </row>
    <row r="300" ht="14" customHeight="1">
      <c r="A300" s="7"/>
      <c r="B300" s="7"/>
      <c r="C300" s="7"/>
      <c r="D300" s="7"/>
      <c r="E300" s="97">
        <f>E298*2</f>
        <v>2.22</v>
      </c>
      <c r="F300" t="s" s="11">
        <v>125</v>
      </c>
      <c r="G300" s="25">
        <v>2.62</v>
      </c>
      <c r="H300" t="s" s="11">
        <v>81</v>
      </c>
      <c r="I300" s="25">
        <f>G300*E300</f>
        <v>5.8164</v>
      </c>
      <c r="J300" t="s" s="11">
        <v>16</v>
      </c>
    </row>
    <row r="301" ht="14" customHeight="1">
      <c r="A301" s="7"/>
      <c r="B301" s="7"/>
      <c r="C301" s="7"/>
      <c r="D301" s="7"/>
      <c r="E301" s="7"/>
      <c r="F301" s="7"/>
      <c r="G301" s="7"/>
      <c r="H301" s="7"/>
      <c r="I301" s="25"/>
      <c r="J301" s="25"/>
    </row>
    <row r="302" ht="14" customHeight="1">
      <c r="A302" s="7"/>
      <c r="B302" s="7"/>
      <c r="C302" t="s" s="11">
        <v>485</v>
      </c>
      <c r="D302" s="7"/>
      <c r="E302" s="25">
        <v>26.55</v>
      </c>
      <c r="F302" t="s" s="11">
        <v>125</v>
      </c>
      <c r="G302" s="25">
        <v>2.88</v>
      </c>
      <c r="H302" t="s" s="11">
        <v>81</v>
      </c>
      <c r="I302" s="25">
        <f>G302*E302</f>
        <v>76.464</v>
      </c>
      <c r="J302" t="s" s="11">
        <v>16</v>
      </c>
    </row>
    <row r="303" ht="14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</row>
    <row r="304" ht="14" customHeight="1">
      <c r="A304" s="7"/>
      <c r="B304" s="7"/>
      <c r="C304" t="s" s="11">
        <v>486</v>
      </c>
      <c r="D304" s="7"/>
      <c r="E304" s="25">
        <v>10.87</v>
      </c>
      <c r="F304" s="7"/>
      <c r="G304" s="7"/>
      <c r="H304" s="7"/>
      <c r="I304" s="7"/>
      <c r="J304" s="7"/>
    </row>
    <row r="305" ht="14" customHeight="1">
      <c r="A305" s="7"/>
      <c r="B305" s="7"/>
      <c r="C305" s="7"/>
      <c r="D305" s="7"/>
      <c r="E305" s="25">
        <v>4.33</v>
      </c>
      <c r="F305" s="7"/>
      <c r="G305" s="7"/>
      <c r="H305" s="7"/>
      <c r="I305" s="7"/>
      <c r="J305" s="7"/>
    </row>
    <row r="306" ht="14" customHeight="1">
      <c r="A306" s="7"/>
      <c r="B306" s="7"/>
      <c r="C306" s="7"/>
      <c r="D306" s="7"/>
      <c r="E306" s="48">
        <v>6.13</v>
      </c>
      <c r="F306" s="7"/>
      <c r="G306" s="7"/>
      <c r="H306" s="7"/>
      <c r="I306" s="7"/>
      <c r="J306" s="7"/>
    </row>
    <row r="307" ht="14" customHeight="1">
      <c r="A307" s="7"/>
      <c r="B307" s="7"/>
      <c r="C307" s="7"/>
      <c r="D307" s="7"/>
      <c r="E307" s="97">
        <f>SUM(E304:E306)</f>
        <v>21.33</v>
      </c>
      <c r="F307" t="s" s="11">
        <v>125</v>
      </c>
      <c r="G307" s="25">
        <v>2.88</v>
      </c>
      <c r="H307" t="s" s="11">
        <v>81</v>
      </c>
      <c r="I307" s="25">
        <f>G307*E307</f>
        <v>61.4304</v>
      </c>
      <c r="J307" t="s" s="11">
        <v>16</v>
      </c>
    </row>
    <row r="308" ht="14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</row>
    <row r="309" ht="14" customHeight="1">
      <c r="A309" s="7"/>
      <c r="B309" s="7"/>
      <c r="C309" t="s" s="11">
        <v>487</v>
      </c>
      <c r="D309" s="7"/>
      <c r="E309" s="25">
        <v>19.94</v>
      </c>
      <c r="F309" t="s" s="11">
        <v>125</v>
      </c>
      <c r="G309" s="25">
        <v>2.88</v>
      </c>
      <c r="H309" t="s" s="11">
        <v>81</v>
      </c>
      <c r="I309" s="25">
        <f>G309*E309</f>
        <v>57.4272</v>
      </c>
      <c r="J309" t="s" s="11">
        <v>16</v>
      </c>
    </row>
    <row r="310" ht="14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</row>
    <row r="311" ht="14" customHeight="1">
      <c r="A311" s="7"/>
      <c r="B311" s="7"/>
      <c r="C311" t="s" s="11">
        <v>489</v>
      </c>
      <c r="D311" s="7"/>
      <c r="E311" s="25">
        <v>1.1</v>
      </c>
      <c r="F311" s="7"/>
      <c r="G311" s="7"/>
      <c r="H311" s="7"/>
      <c r="I311" s="7"/>
      <c r="J311" s="7"/>
    </row>
    <row r="312" ht="14" customHeight="1">
      <c r="A312" s="7"/>
      <c r="B312" s="7"/>
      <c r="C312" s="7"/>
      <c r="D312" s="7"/>
      <c r="E312" t="s" s="184">
        <v>491</v>
      </c>
      <c r="F312" s="7"/>
      <c r="G312" s="7"/>
      <c r="H312" s="7"/>
      <c r="I312" s="7"/>
      <c r="J312" s="7"/>
    </row>
    <row r="313" ht="14" customHeight="1">
      <c r="A313" s="7"/>
      <c r="B313" s="7"/>
      <c r="C313" s="7"/>
      <c r="D313" s="7"/>
      <c r="E313" s="97">
        <f>E311*2</f>
        <v>2.2</v>
      </c>
      <c r="F313" t="s" s="11">
        <v>125</v>
      </c>
      <c r="G313" s="25">
        <v>2.62</v>
      </c>
      <c r="H313" t="s" s="11">
        <v>81</v>
      </c>
      <c r="I313" s="25">
        <f>G313*E313</f>
        <v>5.764</v>
      </c>
      <c r="J313" t="s" s="11">
        <v>16</v>
      </c>
    </row>
    <row r="314" ht="14" customHeight="1">
      <c r="A314" s="7"/>
      <c r="B314" s="7"/>
      <c r="C314" s="7"/>
      <c r="D314" s="7"/>
      <c r="E314" s="7"/>
      <c r="F314" s="7"/>
      <c r="G314" s="7"/>
      <c r="H314" s="7"/>
      <c r="I314" s="25"/>
      <c r="J314" s="25"/>
    </row>
    <row r="315" ht="14" customHeight="1">
      <c r="A315" s="7"/>
      <c r="B315" s="7"/>
      <c r="C315" t="s" s="11">
        <v>394</v>
      </c>
      <c r="D315" s="7"/>
      <c r="E315" s="25">
        <v>0.44</v>
      </c>
      <c r="F315" s="7"/>
      <c r="G315" s="7"/>
      <c r="H315" s="7"/>
      <c r="I315" s="7"/>
      <c r="J315" s="7"/>
    </row>
    <row r="316" ht="14" customHeight="1">
      <c r="A316" s="7"/>
      <c r="B316" s="7"/>
      <c r="C316" s="7"/>
      <c r="D316" s="7"/>
      <c r="E316" t="s" s="184">
        <v>492</v>
      </c>
      <c r="F316" s="7"/>
      <c r="G316" s="7"/>
      <c r="H316" s="7"/>
      <c r="I316" s="7"/>
      <c r="J316" s="7"/>
    </row>
    <row r="317" ht="14" customHeight="1">
      <c r="A317" s="7"/>
      <c r="B317" s="7"/>
      <c r="C317" s="7"/>
      <c r="D317" s="7"/>
      <c r="E317" s="97">
        <f>E315*5</f>
        <v>2.2</v>
      </c>
      <c r="F317" t="s" s="11">
        <v>125</v>
      </c>
      <c r="G317" s="25">
        <v>2.62</v>
      </c>
      <c r="H317" t="s" s="11">
        <v>81</v>
      </c>
      <c r="I317" s="25">
        <f>G317*E317</f>
        <v>5.764</v>
      </c>
      <c r="J317" t="s" s="11">
        <v>16</v>
      </c>
    </row>
    <row r="318" ht="14" customHeight="1">
      <c r="A318" s="7"/>
      <c r="B318" s="7"/>
      <c r="C318" s="7"/>
      <c r="D318" s="7"/>
      <c r="E318" s="7"/>
      <c r="F318" s="7"/>
      <c r="G318" s="7"/>
      <c r="H318" s="7"/>
      <c r="I318" s="25"/>
      <c r="J318" s="25"/>
    </row>
    <row r="319" ht="14" customHeight="1">
      <c r="A319" s="7"/>
      <c r="B319" s="7"/>
      <c r="C319" t="s" s="11">
        <v>394</v>
      </c>
      <c r="D319" s="7"/>
      <c r="E319" s="25">
        <v>1.8</v>
      </c>
      <c r="F319" s="7"/>
      <c r="G319" s="7"/>
      <c r="H319" s="7"/>
      <c r="I319" s="7"/>
      <c r="J319" s="7"/>
    </row>
    <row r="320" ht="14" customHeight="1">
      <c r="A320" s="7"/>
      <c r="B320" s="7"/>
      <c r="C320" s="7"/>
      <c r="D320" s="7"/>
      <c r="E320" t="s" s="184">
        <v>490</v>
      </c>
      <c r="F320" s="7"/>
      <c r="G320" s="7"/>
      <c r="H320" s="7"/>
      <c r="I320" s="7"/>
      <c r="J320" s="7"/>
    </row>
    <row r="321" ht="14" customHeight="1">
      <c r="A321" s="7"/>
      <c r="B321" s="7"/>
      <c r="C321" s="7"/>
      <c r="D321" s="7"/>
      <c r="E321" s="97">
        <f>E319*4</f>
        <v>7.2</v>
      </c>
      <c r="F321" t="s" s="11">
        <v>125</v>
      </c>
      <c r="G321" s="25">
        <v>2.62</v>
      </c>
      <c r="H321" t="s" s="11">
        <v>81</v>
      </c>
      <c r="I321" s="48">
        <f>G321*E321</f>
        <v>18.864</v>
      </c>
      <c r="J321" t="s" s="47">
        <v>16</v>
      </c>
    </row>
    <row r="322" ht="14" customHeight="1">
      <c r="A322" s="7"/>
      <c r="B322" s="7"/>
      <c r="C322" s="7"/>
      <c r="D322" s="7"/>
      <c r="E322" s="7"/>
      <c r="F322" s="7"/>
      <c r="G322" s="7"/>
      <c r="H322" s="7"/>
      <c r="I322" s="97"/>
      <c r="J322" s="97"/>
    </row>
    <row r="323" ht="14" customHeight="1">
      <c r="A323" s="7"/>
      <c r="B323" s="7"/>
      <c r="C323" s="7"/>
      <c r="D323" s="7"/>
      <c r="E323" s="7"/>
      <c r="F323" s="7"/>
      <c r="G323" s="7"/>
      <c r="H323" s="7"/>
      <c r="I323" s="21">
        <f>SUM(I295:I321)</f>
        <v>344.8868</v>
      </c>
      <c r="J323" t="s" s="19">
        <v>16</v>
      </c>
    </row>
    <row r="324" ht="14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</row>
    <row r="325" ht="14" customHeight="1">
      <c r="A325" s="7"/>
      <c r="B325" t="s" s="11">
        <v>473</v>
      </c>
      <c r="C325" s="25">
        <v>0</v>
      </c>
      <c r="D325" t="s" s="11">
        <v>125</v>
      </c>
      <c r="E325" s="25">
        <v>0</v>
      </c>
      <c r="F325" t="s" s="11">
        <v>125</v>
      </c>
      <c r="G325" s="136">
        <v>0</v>
      </c>
      <c r="H325" t="s" s="11">
        <v>81</v>
      </c>
      <c r="I325" s="25">
        <f>G325*E325*C325</f>
        <v>0</v>
      </c>
      <c r="J325" t="s" s="11">
        <v>16</v>
      </c>
    </row>
    <row r="326" ht="14" customHeight="1">
      <c r="A326" s="7"/>
      <c r="B326" s="7"/>
      <c r="C326" t="s" s="11">
        <v>484</v>
      </c>
      <c r="D326" s="7"/>
      <c r="E326" s="7"/>
      <c r="F326" s="7"/>
      <c r="G326" s="136"/>
      <c r="H326" s="7"/>
      <c r="I326" s="7"/>
      <c r="J326" s="7"/>
    </row>
    <row r="327" ht="14" customHeight="1">
      <c r="A327" s="7"/>
      <c r="B327" s="7"/>
      <c r="C327" s="25">
        <v>1.1</v>
      </c>
      <c r="D327" t="s" s="11">
        <v>125</v>
      </c>
      <c r="E327" s="25">
        <v>1.72</v>
      </c>
      <c r="F327" t="s" s="11">
        <v>125</v>
      </c>
      <c r="G327" s="136">
        <v>16</v>
      </c>
      <c r="H327" t="s" s="11">
        <v>81</v>
      </c>
      <c r="I327" s="25">
        <f>G327*E327*C327</f>
        <v>30.272</v>
      </c>
      <c r="J327" t="s" s="11">
        <v>16</v>
      </c>
    </row>
    <row r="328" ht="14" customHeight="1">
      <c r="A328" s="7"/>
      <c r="B328" s="7"/>
      <c r="C328" s="25">
        <v>0.85</v>
      </c>
      <c r="D328" t="s" s="11">
        <v>125</v>
      </c>
      <c r="E328" s="25">
        <v>2.33</v>
      </c>
      <c r="F328" t="s" s="11">
        <v>125</v>
      </c>
      <c r="G328" s="136">
        <v>2</v>
      </c>
      <c r="H328" t="s" s="11">
        <v>81</v>
      </c>
      <c r="I328" s="25">
        <f>G328*E328*C328</f>
        <v>3.961</v>
      </c>
      <c r="J328" t="s" s="11">
        <v>16</v>
      </c>
    </row>
    <row r="329" ht="14" customHeight="1">
      <c r="A329" s="7"/>
      <c r="B329" s="7"/>
      <c r="C329" t="s" s="11">
        <v>485</v>
      </c>
      <c r="D329" s="7"/>
      <c r="E329" s="7"/>
      <c r="F329" s="7"/>
      <c r="G329" s="7"/>
      <c r="H329" s="7"/>
      <c r="I329" s="7"/>
      <c r="J329" s="7"/>
    </row>
    <row r="330" ht="14" customHeight="1">
      <c r="A330" s="7"/>
      <c r="B330" s="7"/>
      <c r="C330" s="25">
        <v>2.33</v>
      </c>
      <c r="D330" t="s" s="11">
        <v>125</v>
      </c>
      <c r="E330" s="25">
        <v>1.72</v>
      </c>
      <c r="F330" t="s" s="11">
        <v>125</v>
      </c>
      <c r="G330" s="136">
        <v>1</v>
      </c>
      <c r="H330" t="s" s="11">
        <v>81</v>
      </c>
      <c r="I330" s="25">
        <f>G330*E330*C330</f>
        <v>4.0076</v>
      </c>
      <c r="J330" t="s" s="11">
        <v>16</v>
      </c>
    </row>
    <row r="331" ht="14" customHeight="1">
      <c r="A331" s="7"/>
      <c r="B331" s="7"/>
      <c r="C331" s="25">
        <v>2.3</v>
      </c>
      <c r="D331" t="s" s="11">
        <v>125</v>
      </c>
      <c r="E331" s="25">
        <v>2.62</v>
      </c>
      <c r="F331" t="s" s="11">
        <v>125</v>
      </c>
      <c r="G331" s="136">
        <v>3</v>
      </c>
      <c r="H331" t="s" s="11">
        <v>81</v>
      </c>
      <c r="I331" s="25">
        <f>G331*E331*C331</f>
        <v>18.078</v>
      </c>
      <c r="J331" t="s" s="11">
        <v>16</v>
      </c>
    </row>
    <row r="332" ht="14" customHeight="1">
      <c r="A332" s="7"/>
      <c r="B332" s="7"/>
      <c r="C332" s="25">
        <v>1.44</v>
      </c>
      <c r="D332" t="s" s="11">
        <v>125</v>
      </c>
      <c r="E332" s="25">
        <v>1.72</v>
      </c>
      <c r="F332" t="s" s="11">
        <v>125</v>
      </c>
      <c r="G332" s="136">
        <v>2</v>
      </c>
      <c r="H332" t="s" s="11">
        <v>81</v>
      </c>
      <c r="I332" s="25">
        <f>G332*E332*C332</f>
        <v>4.9536</v>
      </c>
      <c r="J332" t="s" s="11">
        <v>16</v>
      </c>
    </row>
    <row r="333" ht="14" customHeight="1">
      <c r="A333" s="7"/>
      <c r="B333" s="7"/>
      <c r="C333" s="25">
        <v>2.2</v>
      </c>
      <c r="D333" t="s" s="11">
        <v>125</v>
      </c>
      <c r="E333" s="25">
        <v>1.72</v>
      </c>
      <c r="F333" t="s" s="11">
        <v>125</v>
      </c>
      <c r="G333" s="136">
        <v>2</v>
      </c>
      <c r="H333" t="s" s="11">
        <v>81</v>
      </c>
      <c r="I333" s="25">
        <f>G333*E333*C333</f>
        <v>7.568</v>
      </c>
      <c r="J333" t="s" s="11">
        <v>16</v>
      </c>
    </row>
    <row r="334" ht="14" customHeight="1">
      <c r="A334" s="7"/>
      <c r="B334" s="7"/>
      <c r="C334" t="s" s="11">
        <v>486</v>
      </c>
      <c r="D334" s="7"/>
      <c r="E334" s="7"/>
      <c r="F334" s="7"/>
      <c r="G334" s="7"/>
      <c r="H334" s="7"/>
      <c r="I334" s="7"/>
      <c r="J334" s="7"/>
    </row>
    <row r="335" ht="14" customHeight="1">
      <c r="A335" s="7"/>
      <c r="B335" s="7"/>
      <c r="C335" s="25">
        <v>1.1</v>
      </c>
      <c r="D335" t="s" s="11">
        <v>125</v>
      </c>
      <c r="E335" s="25">
        <v>1.72</v>
      </c>
      <c r="F335" t="s" s="11">
        <v>125</v>
      </c>
      <c r="G335" s="136">
        <v>2</v>
      </c>
      <c r="H335" t="s" s="11">
        <v>81</v>
      </c>
      <c r="I335" s="25">
        <f>G335*E335*C335</f>
        <v>3.784</v>
      </c>
      <c r="J335" t="s" s="11">
        <v>16</v>
      </c>
    </row>
    <row r="336" ht="14" customHeight="1">
      <c r="A336" s="7"/>
      <c r="B336" s="7"/>
      <c r="C336" s="25">
        <v>1.1</v>
      </c>
      <c r="D336" t="s" s="11">
        <v>125</v>
      </c>
      <c r="E336" s="25">
        <v>2.62</v>
      </c>
      <c r="F336" t="s" s="11">
        <v>125</v>
      </c>
      <c r="G336" s="136">
        <v>1</v>
      </c>
      <c r="H336" t="s" s="11">
        <v>81</v>
      </c>
      <c r="I336" s="25">
        <f>G336*E336*C336</f>
        <v>2.882</v>
      </c>
      <c r="J336" t="s" s="11">
        <v>16</v>
      </c>
    </row>
    <row r="337" ht="14" customHeight="1">
      <c r="A337" s="7"/>
      <c r="B337" s="7"/>
      <c r="C337" t="s" s="11">
        <v>487</v>
      </c>
      <c r="D337" s="7"/>
      <c r="E337" s="7"/>
      <c r="F337" s="7"/>
      <c r="G337" s="7"/>
      <c r="H337" s="7"/>
      <c r="I337" s="7"/>
      <c r="J337" s="7"/>
    </row>
    <row r="338" ht="14" customHeight="1">
      <c r="A338" s="7"/>
      <c r="B338" s="7"/>
      <c r="C338" s="25">
        <v>1.44</v>
      </c>
      <c r="D338" t="s" s="11">
        <v>125</v>
      </c>
      <c r="E338" s="25">
        <v>1.72</v>
      </c>
      <c r="F338" t="s" s="11">
        <v>125</v>
      </c>
      <c r="G338" s="136">
        <v>4</v>
      </c>
      <c r="H338" t="s" s="11">
        <v>81</v>
      </c>
      <c r="I338" s="25">
        <f>G338*E338*C338</f>
        <v>9.9072</v>
      </c>
      <c r="J338" t="s" s="11">
        <v>16</v>
      </c>
    </row>
    <row r="339" ht="14" customHeight="1">
      <c r="A339" s="7"/>
      <c r="B339" s="7"/>
      <c r="C339" s="25">
        <v>2.3</v>
      </c>
      <c r="D339" t="s" s="11">
        <v>125</v>
      </c>
      <c r="E339" s="25">
        <v>2.62</v>
      </c>
      <c r="F339" t="s" s="11">
        <v>125</v>
      </c>
      <c r="G339" s="136">
        <v>2</v>
      </c>
      <c r="H339" t="s" s="11">
        <v>81</v>
      </c>
      <c r="I339" s="25">
        <f>G339*E339*C339</f>
        <v>12.052</v>
      </c>
      <c r="J339" t="s" s="11">
        <v>16</v>
      </c>
    </row>
    <row r="340" ht="14" customHeight="1">
      <c r="A340" s="7"/>
      <c r="B340" s="7"/>
      <c r="C340" s="25">
        <v>2.2</v>
      </c>
      <c r="D340" t="s" s="11">
        <v>125</v>
      </c>
      <c r="E340" s="25">
        <v>1.72</v>
      </c>
      <c r="F340" t="s" s="11">
        <v>125</v>
      </c>
      <c r="G340" s="136">
        <v>1</v>
      </c>
      <c r="H340" t="s" s="11">
        <v>81</v>
      </c>
      <c r="I340" s="25">
        <f>G340*E340*C340</f>
        <v>3.784</v>
      </c>
      <c r="J340" t="s" s="11">
        <v>16</v>
      </c>
    </row>
    <row r="341" ht="14" customHeight="1">
      <c r="A341" s="7"/>
      <c r="B341" s="7"/>
      <c r="C341" s="25">
        <v>1.1</v>
      </c>
      <c r="D341" t="s" s="11">
        <v>125</v>
      </c>
      <c r="E341" s="25">
        <v>1.72</v>
      </c>
      <c r="F341" t="s" s="11">
        <v>125</v>
      </c>
      <c r="G341" s="136">
        <v>1</v>
      </c>
      <c r="H341" t="s" s="11">
        <v>81</v>
      </c>
      <c r="I341" s="48">
        <f>G341*E341*C341</f>
        <v>1.892</v>
      </c>
      <c r="J341" t="s" s="47">
        <v>16</v>
      </c>
    </row>
    <row r="342" ht="14" customHeight="1">
      <c r="A342" s="7"/>
      <c r="B342" s="7"/>
      <c r="C342" s="7"/>
      <c r="D342" s="7"/>
      <c r="E342" s="7"/>
      <c r="F342" s="7"/>
      <c r="G342" s="7"/>
      <c r="H342" s="7"/>
      <c r="I342" s="35"/>
      <c r="J342" s="35"/>
    </row>
    <row r="343" ht="14" customHeight="1">
      <c r="A343" s="7"/>
      <c r="B343" s="7"/>
      <c r="C343" s="7"/>
      <c r="D343" s="7"/>
      <c r="E343" s="7"/>
      <c r="F343" s="7"/>
      <c r="G343" s="7"/>
      <c r="H343" s="7"/>
      <c r="I343" s="21">
        <f>SUM(I327:I341)</f>
        <v>103.1414</v>
      </c>
      <c r="J343" t="s" s="19">
        <v>16</v>
      </c>
    </row>
  </sheetData>
  <pageMargins left="0.787402" right="0.787402" top="0.984252" bottom="0.984252" header="0.511811" footer="0.511811"/>
  <pageSetup firstPageNumber="1" fitToHeight="1" fitToWidth="1" scale="100" useFirstPageNumber="0" orientation="portrait" pageOrder="downThenOver"/>
  <headerFooter>
    <oddHeader>&amp;L&amp;"Arial Narrow,Regular"&amp;10&amp;K000000voigt übersicht.xls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